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teckresources-my.sharepoint.com/personal/allie_price_teck_com/Documents/Admin/Documents/"/>
    </mc:Choice>
  </mc:AlternateContent>
  <xr:revisionPtr revIDLastSave="0" documentId="8_{C9FF9FE9-9271-437A-9C2A-D465D76BC17F}" xr6:coauthVersionLast="47" xr6:coauthVersionMax="47" xr10:uidLastSave="{00000000-0000-0000-0000-000000000000}"/>
  <workbookProtection workbookAlgorithmName="SHA-512" workbookHashValue="VWHfPvLgem4n/gm38PyYYmjG841anDVGLt/T9dfLneM4+5jFK8kQ7IGA7T/tzAOYkaRg7YsH0pWWTeWfkkPkDw==" workbookSaltValue="bwEuIb7WK7mhhKiI907Jag==" workbookSpinCount="100000" lockStructure="1"/>
  <bookViews>
    <workbookView xWindow="14340" yWindow="-16320" windowWidth="29040" windowHeight="15840" tabRatio="823" xr2:uid="{00000000-000D-0000-FFFF-FFFF00000000}"/>
  </bookViews>
  <sheets>
    <sheet name="Home Page" sheetId="18" r:id="rId1"/>
    <sheet name="Contents" sheetId="43" r:id="rId2"/>
    <sheet name="Policies &amp; Commitments" sheetId="27" r:id="rId3"/>
    <sheet name="Environment" sheetId="40" r:id="rId4"/>
    <sheet name="Air Emissions" sheetId="31" r:id="rId5"/>
    <sheet name="Biodiversity" sheetId="34" r:id="rId6"/>
    <sheet name="Circularity &amp; Waste" sheetId="65" r:id="rId7"/>
    <sheet name="Climate Change" sheetId="72" r:id="rId8"/>
    <sheet name="Mine Closure" sheetId="59" r:id="rId9"/>
    <sheet name="Tailings" sheetId="67" r:id="rId10"/>
    <sheet name="Water Stewardship" sheetId="74" r:id="rId11"/>
    <sheet name="Social" sheetId="44" r:id="rId12"/>
    <sheet name="Health &amp; Safety" sheetId="36" r:id="rId13"/>
    <sheet name="Workforce Demographics" sheetId="70" r:id="rId14"/>
    <sheet name="Talent Management " sheetId="71" r:id="rId15"/>
    <sheet name="Communities" sheetId="30" r:id="rId16"/>
    <sheet name="Indigenous Peoples" sheetId="57" r:id="rId17"/>
    <sheet name="Value Sharing" sheetId="46" r:id="rId18"/>
    <sheet name="Economic Performance" sheetId="60" r:id="rId19"/>
    <sheet name="Tax" sheetId="21" r:id="rId20"/>
    <sheet name="Tax Entities" sheetId="47" r:id="rId21"/>
    <sheet name="Prior Data on Coal Operations" sheetId="78" r:id="rId22"/>
    <sheet name="Environment - Coal Operations" sheetId="61" r:id="rId23"/>
    <sheet name="Social - Coal Operations" sheetId="76" r:id="rId24"/>
  </sheets>
  <externalReferences>
    <externalReference r:id="rId25"/>
  </externalReferences>
  <definedNames>
    <definedName name="_xlnm._FilterDatabase" localSheetId="16" hidden="1">'Indigenous Peoples'!#REF!</definedName>
    <definedName name="_ftn1" localSheetId="14">'Talent Management '!#REF!</definedName>
    <definedName name="_ftn1" localSheetId="13">'Workforce Demographics'!#REF!</definedName>
    <definedName name="_ftnref1" localSheetId="14">'Talent Management '!#REF!</definedName>
    <definedName name="_ftnref1" localSheetId="13">'Workforce Demographics'!#REF!</definedName>
    <definedName name="_msoanchor_1" localSheetId="9">'[1]Health &amp; Safety'!#REF!</definedName>
    <definedName name="_msoanchor_1">'Health &amp; Safety'!#REF!</definedName>
    <definedName name="_msoanchor_2" localSheetId="9">#REF!</definedName>
    <definedName name="_msoanchor_2">#REF!</definedName>
    <definedName name="_msoanchor_3" localSheetId="9">#REF!</definedName>
    <definedName name="_msoanchor_3">#REF!</definedName>
    <definedName name="_msoanchor_4" localSheetId="9">#REF!</definedName>
    <definedName name="_msoanchor_4">#REF!</definedName>
    <definedName name="DW">#REF!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W">'[1]Health &amp; Safety'!#REF!</definedName>
    <definedName name="XYZ">#REF!</definedName>
    <definedName name="XY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65" l="1"/>
  <c r="E47" i="65"/>
  <c r="C47" i="65"/>
  <c r="C33" i="30"/>
  <c r="C30" i="30"/>
  <c r="C44" i="30"/>
  <c r="C45" i="30"/>
  <c r="C46" i="30"/>
  <c r="C43" i="30"/>
  <c r="C48" i="30" s="1"/>
  <c r="C31" i="30"/>
  <c r="C32" i="30"/>
  <c r="C29" i="30"/>
  <c r="E79" i="61"/>
  <c r="D79" i="61"/>
  <c r="C78" i="61"/>
  <c r="C77" i="61"/>
  <c r="F70" i="61"/>
  <c r="E70" i="61"/>
  <c r="D70" i="61"/>
  <c r="C70" i="61"/>
  <c r="C34" i="30" l="1"/>
  <c r="C79" i="61"/>
  <c r="F35" i="65"/>
  <c r="C36" i="60"/>
  <c r="D36" i="60"/>
  <c r="E36" i="60"/>
  <c r="F36" i="60"/>
  <c r="G36" i="60"/>
  <c r="G71" i="21"/>
  <c r="G78" i="21"/>
  <c r="F71" i="21"/>
  <c r="F78" i="21" s="1"/>
  <c r="E71" i="21"/>
  <c r="E78" i="21" s="1"/>
  <c r="D71" i="21"/>
  <c r="D78" i="21" s="1"/>
  <c r="L11" i="21"/>
  <c r="L12" i="21"/>
  <c r="L14" i="21"/>
  <c r="L15" i="21"/>
  <c r="L17" i="21"/>
  <c r="L18" i="21"/>
  <c r="L19" i="21"/>
  <c r="L21" i="21"/>
  <c r="L23" i="21"/>
  <c r="L24" i="21"/>
  <c r="L27" i="21"/>
  <c r="L28" i="21"/>
  <c r="L29" i="21"/>
  <c r="K30" i="21"/>
  <c r="J30" i="21"/>
  <c r="I30" i="21"/>
  <c r="H30" i="21"/>
  <c r="G30" i="21"/>
  <c r="F30" i="21"/>
  <c r="E22" i="21"/>
  <c r="E30" i="21" s="1"/>
  <c r="E24" i="21"/>
  <c r="D13" i="21"/>
  <c r="D17" i="21"/>
  <c r="D18" i="21"/>
  <c r="D19" i="21"/>
  <c r="D22" i="21"/>
  <c r="D24" i="21"/>
  <c r="D29" i="21"/>
  <c r="C30" i="21"/>
  <c r="D179" i="74"/>
  <c r="C179" i="74"/>
  <c r="D178" i="74"/>
  <c r="C178" i="74"/>
  <c r="D177" i="74"/>
  <c r="C177" i="74"/>
  <c r="D176" i="74"/>
  <c r="C176" i="74"/>
  <c r="D174" i="74"/>
  <c r="C174" i="74"/>
  <c r="D173" i="74"/>
  <c r="C173" i="74"/>
  <c r="D172" i="74"/>
  <c r="C172" i="74"/>
  <c r="D171" i="74"/>
  <c r="C171" i="74"/>
  <c r="C156" i="74"/>
  <c r="C155" i="74"/>
  <c r="C154" i="74"/>
  <c r="C153" i="74"/>
  <c r="C152" i="74"/>
  <c r="C151" i="74"/>
  <c r="C147" i="74"/>
  <c r="C146" i="74"/>
  <c r="C145" i="74"/>
  <c r="C144" i="74"/>
  <c r="C143" i="74"/>
  <c r="C142" i="74"/>
  <c r="C140" i="74"/>
  <c r="C139" i="74"/>
  <c r="C138" i="74"/>
  <c r="C137" i="74"/>
  <c r="C136" i="74"/>
  <c r="C135" i="74"/>
  <c r="D123" i="74"/>
  <c r="C123" i="74"/>
  <c r="D122" i="74"/>
  <c r="C122" i="74"/>
  <c r="D121" i="74"/>
  <c r="C121" i="74"/>
  <c r="D120" i="74"/>
  <c r="C120" i="74"/>
  <c r="D116" i="74"/>
  <c r="C116" i="74"/>
  <c r="D115" i="74"/>
  <c r="C115" i="74"/>
  <c r="D114" i="74"/>
  <c r="C114" i="74"/>
  <c r="D113" i="74"/>
  <c r="C113" i="74"/>
  <c r="C89" i="74"/>
  <c r="C88" i="74"/>
  <c r="C87" i="74"/>
  <c r="C86" i="74"/>
  <c r="C85" i="74"/>
  <c r="C84" i="74"/>
  <c r="C79" i="74"/>
  <c r="C78" i="74"/>
  <c r="C77" i="74"/>
  <c r="C76" i="74"/>
  <c r="C75" i="74"/>
  <c r="C74" i="74"/>
  <c r="G34" i="65"/>
  <c r="G33" i="65"/>
  <c r="G32" i="65"/>
  <c r="G31" i="65"/>
  <c r="G29" i="65"/>
  <c r="G28" i="65"/>
  <c r="G27" i="65"/>
  <c r="C15" i="61"/>
  <c r="D15" i="61"/>
  <c r="F15" i="61"/>
  <c r="E15" i="61"/>
  <c r="F12" i="65"/>
  <c r="D12" i="65"/>
  <c r="G69" i="31"/>
  <c r="F69" i="31"/>
  <c r="E69" i="31"/>
  <c r="D69" i="31"/>
  <c r="G56" i="31"/>
  <c r="F56" i="31"/>
  <c r="E56" i="31"/>
  <c r="D56" i="31"/>
  <c r="G47" i="31"/>
  <c r="F47" i="31"/>
  <c r="E47" i="31"/>
  <c r="D47" i="31"/>
  <c r="G38" i="31"/>
  <c r="F38" i="31"/>
  <c r="E38" i="31"/>
  <c r="D38" i="31"/>
  <c r="G29" i="31"/>
  <c r="F29" i="31"/>
  <c r="E29" i="31"/>
  <c r="D29" i="31"/>
  <c r="D16" i="31"/>
  <c r="E16" i="31"/>
  <c r="F16" i="31"/>
  <c r="G16" i="31"/>
  <c r="F71" i="60"/>
  <c r="L30" i="21" l="1"/>
  <c r="D30"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tc={C1DDA1DB-DE67-42D8-BE3E-41E006F45E6D}</author>
  </authors>
  <commentList>
    <comment ref="B21" authorId="0" shapeId="0" xr:uid="{C1DDA1DB-DE67-42D8-BE3E-41E006F45E6D}">
      <text>
        <t>[Threaded comment]
Your version of Excel allows you to read this threaded comment; however, any edits to it will get removed if the file is opened in a newer version of Excel. Learn more: https://go.microsoft.com/fwlink/?linkid=870924
Comment:
    pending review</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<sst xmlns="http://schemas.openxmlformats.org/spreadsheetml/2006/main" count="3635" uniqueCount="1672">
  <si>
    <r>
      <rPr>
        <b/>
        <sz val="14"/>
        <color rgb="FF001040"/>
        <rFont val="Arial"/>
        <family val="2"/>
      </rPr>
      <t xml:space="preserve"> </t>
    </r>
    <r>
      <rPr>
        <b/>
        <sz val="18"/>
        <color rgb="FF001040"/>
        <rFont val="Arial"/>
        <family val="2"/>
      </rPr>
      <t>2024 Sustainability Databook</t>
    </r>
  </si>
  <si>
    <t xml:space="preserve"> About the 2024 Sustainability Databook</t>
  </si>
  <si>
    <t>Teck's 2024 Sustainability Databook summarizes our sustainability performance for the 2024 reporting year and provides, where possible, historic data and performance trends on consolidated social, environmental and economic data.</t>
  </si>
  <si>
    <t>This document supplements the information presented in our annual Sustainability Report and includes data that cannot be presented in the Report due to space restrictions. Additional data may be available on request.</t>
  </si>
  <si>
    <t xml:space="preserve">The scope of data covers Teck-controlled operations and also, where appropriate, key issues at exploration and development projects and at joint venture operations. Data for joint venture operations and development projects not operated by Teck is not presented unless otherwise stated. </t>
  </si>
  <si>
    <t xml:space="preserve">In 2024, Teck sold its steelmaking coal operations. Unless otherwise stated, current and historical data in this file has been restated for metals operations only, and excludes data associated with Teck’s previously owned steelmaking coal operations. For prior-year data on Teck’s previously owned steelmaking coal operations, including data for the portion of 2024 in which they were operated by Teck, see the Prior Data on Coal Operations tabs. </t>
  </si>
  <si>
    <t>Unless otherwise stated, we report data for our operations on a 100% ownership basis (e.g., for a 97.5%-owned operation, 
we report 100% of the data).</t>
  </si>
  <si>
    <t xml:space="preserve">Data is reported using the metric system and Canadian dollars, unless otherwise stated. Some figures and percentages may be rounded and may not add up to the total figure or to 100%. </t>
  </si>
  <si>
    <t xml:space="preserve">This Sustainability Databook includes content relating to Teck’s sustainability goals, commitments and policies, sustainability-related activities and/or statements about the environmental impacts and benefits of our business activities. Our content has been developed with guidance from internationally-recognized methodologies, frameworks, standards and/or recommendations for sustainability reporting. Where non-standard measures are used, we have disclosed the information in accordance with our internal standards, which are designed to reflect and be consistent with internationally-recognized methodologies, frameworks, standards and/or recommendations to the extent possible. The information in our historical sustainability reports and other documents referenced, including information on our sustainability goals and performance targets was current as of the date that the applicable report was published, unless otherwise noted. Those reports have not been updated and should not be relied on for current information, as facts and circumstances described in those reports may have changed since the date of publication. </t>
  </si>
  <si>
    <t xml:space="preserve">Changes to data and re-statements may occur throughout the year due to improved reporting or collection methods, and will be noted with an explanation for the restatement. </t>
  </si>
  <si>
    <t xml:space="preserve">For further details on our reporting methodology, please see our: </t>
  </si>
  <si>
    <t>2024 Sustainability Report</t>
  </si>
  <si>
    <t>For a full set of financial and production data, please see our:</t>
  </si>
  <si>
    <t>2024 Annual Report</t>
  </si>
  <si>
    <t>For management approach disclosures and additional context, please visit our:</t>
  </si>
  <si>
    <t>Sustainability Report and Disclosure Portal</t>
  </si>
  <si>
    <t xml:space="preserve">If you have any questions or feedback on our sustainability databook, our sustainability report our any other related disclosure, please email us at sustainability@teck.com. </t>
  </si>
  <si>
    <t>Last Updated: March 13, 2025</t>
  </si>
  <si>
    <t>2024 Sustainability Performance Data</t>
  </si>
  <si>
    <t>Section</t>
  </si>
  <si>
    <t>Link</t>
  </si>
  <si>
    <t>Policies &amp; Commitments</t>
  </si>
  <si>
    <t>Section Link</t>
  </si>
  <si>
    <t>Environment</t>
  </si>
  <si>
    <t>Air Emissions</t>
  </si>
  <si>
    <t>Biodiversity</t>
  </si>
  <si>
    <t>Circularity &amp; Waste</t>
  </si>
  <si>
    <t>Climate Change</t>
  </si>
  <si>
    <t>Mine Closure</t>
  </si>
  <si>
    <t>Tailings</t>
  </si>
  <si>
    <t>Water Stewardship</t>
  </si>
  <si>
    <t>Social</t>
  </si>
  <si>
    <t xml:space="preserve">Health &amp; Safety </t>
  </si>
  <si>
    <t>Workforce Demographics</t>
  </si>
  <si>
    <t>Talent Management</t>
  </si>
  <si>
    <t>Communities</t>
  </si>
  <si>
    <t>Indigenous Peoples</t>
  </si>
  <si>
    <t>Value Sharing</t>
  </si>
  <si>
    <t>Economic Performance</t>
  </si>
  <si>
    <t>Tax</t>
  </si>
  <si>
    <t>Tax Entities</t>
  </si>
  <si>
    <t>Prior Data On Coal Operations</t>
  </si>
  <si>
    <t xml:space="preserve">Environment - Coal Operations </t>
  </si>
  <si>
    <t xml:space="preserve">Social - Coal Operations </t>
  </si>
  <si>
    <t xml:space="preserve">Policies and Commitments </t>
  </si>
  <si>
    <t>Organizational Conduct/Governance</t>
  </si>
  <si>
    <t>Anti-Bribery and Corruption Compliance Policy and Interpretation Guide</t>
  </si>
  <si>
    <t>Download</t>
  </si>
  <si>
    <t xml:space="preserve">Code of Ethics </t>
  </si>
  <si>
    <t>Code of Sustainable Conduct</t>
  </si>
  <si>
    <t>Expectations for Suppliers and Contractors</t>
  </si>
  <si>
    <t>Sustainability Standards</t>
  </si>
  <si>
    <t>Visit</t>
  </si>
  <si>
    <t>Political Contributions Policy</t>
  </si>
  <si>
    <t>Sustainability Strategy and Goals</t>
  </si>
  <si>
    <t>Tax Policy</t>
  </si>
  <si>
    <t>Annual Facility Performance Report</t>
  </si>
  <si>
    <t>Biodiversity Strategy and Goals</t>
  </si>
  <si>
    <t>Circularity Strategy and Goals</t>
  </si>
  <si>
    <t>Climate Change and Nature 2024 Report (TCFD- and TNFD-aligned)</t>
  </si>
  <si>
    <t xml:space="preserve">Climate Change Policy </t>
  </si>
  <si>
    <t>Climate Change Strategy and Goals</t>
  </si>
  <si>
    <t>GISTM Related Disclosures</t>
  </si>
  <si>
    <t>Tailings Management Policy</t>
  </si>
  <si>
    <t>Tailings Management Strategy and Goals</t>
  </si>
  <si>
    <t>Water Policy</t>
  </si>
  <si>
    <t>Water Stewardship Strategy and Goals</t>
  </si>
  <si>
    <t>Communities and Indigenous Peoples Strategy and Goals</t>
  </si>
  <si>
    <t>Community Investment Program</t>
  </si>
  <si>
    <t>Equity, Diversity and Inclusion Policy</t>
  </si>
  <si>
    <t>Health and Safety Policy</t>
  </si>
  <si>
    <t>Health and Safety Strategy and Goals</t>
  </si>
  <si>
    <t>Human Rights Policy</t>
  </si>
  <si>
    <t>Indigenous Peoples Policy</t>
  </si>
  <si>
    <t>Our People Strategy and Goals</t>
  </si>
  <si>
    <t xml:space="preserve">Respectful Workplace Policy </t>
  </si>
  <si>
    <t>Products</t>
  </si>
  <si>
    <t>Product Data Sheets</t>
  </si>
  <si>
    <t>Safety Data Sheets</t>
  </si>
  <si>
    <t>Germanium ISO 9001:2015</t>
  </si>
  <si>
    <t>Indium ISO 9001:2015</t>
  </si>
  <si>
    <t>Lead ISO 9001:2015</t>
  </si>
  <si>
    <t>Sulphur ISO 9001:2015</t>
  </si>
  <si>
    <t>Zinc ISO 9001:2015</t>
  </si>
  <si>
    <t>Environmental Management System Certification</t>
  </si>
  <si>
    <t>Highland Valley Copper Operations ISO 14001:2015</t>
  </si>
  <si>
    <t>Trail Operations ISO 14001:2015</t>
  </si>
  <si>
    <t>Red Dog Operations ISO 14001:2015</t>
  </si>
  <si>
    <t>Carmen de Andacollo IQNET ISO 14001:2015</t>
  </si>
  <si>
    <t>Carmen de Andacollo IRAM ISO 14001:2015</t>
  </si>
  <si>
    <t>Sustainability Databook</t>
  </si>
  <si>
    <t>Environment Performance Data: Contents and Standards</t>
  </si>
  <si>
    <t>Content</t>
  </si>
  <si>
    <t>GRI Standard(s)</t>
  </si>
  <si>
    <t xml:space="preserve">SASB Standard(s) </t>
  </si>
  <si>
    <t>Sulphur Dioxide Emissions from Stacks, Stationary and Mobile Fossil Fuel Combustion (2024 - 2020)</t>
  </si>
  <si>
    <t>GRI 305-7</t>
  </si>
  <si>
    <t>EM-MM-120a.1</t>
  </si>
  <si>
    <t xml:space="preserve">Nitrogen Oxides - Estimated Diesel Combustion Emissions from Mobile Equipment (2024 - 2022) </t>
  </si>
  <si>
    <t xml:space="preserve">Nitrogen Oxides - Measured Emissions from Stationary Sources (2024 - 2020) </t>
  </si>
  <si>
    <t xml:space="preserve">Carbon Monoxide - Measured Emissions from Stationary Sources (2024 - 2020) </t>
  </si>
  <si>
    <t xml:space="preserve">Volatile Organic Compounds - Measured Emissions from Stationary Sources (2024 - 2020) </t>
  </si>
  <si>
    <t xml:space="preserve">Mercury - Measured Emissions from Stationary Sources (2024 - 2020) </t>
  </si>
  <si>
    <t xml:space="preserve">Particulate Matter - Estimated Diesel Combustion Emissions from Mobile Equipment (2024 - 2022) </t>
  </si>
  <si>
    <t>Particulate Matter - Measured Emissions from Stationary Sources (2024 - 2020)</t>
  </si>
  <si>
    <t>Area Reclaimed and Disturbed (2024 - 2021)</t>
  </si>
  <si>
    <t>GRI 14.8.6</t>
  </si>
  <si>
    <t>Ratio of Land Conserved, Protected and Restored vs.Disturbed (2024 - 2021)</t>
  </si>
  <si>
    <t>IUCN Red List Species and National Conservation List Species with Habitats in Areas Affected by Teck Operations and Level of Extinction Risk - 2024</t>
  </si>
  <si>
    <t>GRI 304-4</t>
  </si>
  <si>
    <t>Operational Sites Owned, Leased, Managed in, or Adjacent to, Protected Areas and Areas of High Biodiversity Value Outside Protected Areas - 2024</t>
  </si>
  <si>
    <t>GRI 304-1</t>
  </si>
  <si>
    <t>Mineral Waste by Composition in Metric Tonnes (2024 - 2021)</t>
  </si>
  <si>
    <t>GRI 306-3</t>
  </si>
  <si>
    <t>EM-MM-150a.5, EM-MM-150a.6</t>
  </si>
  <si>
    <t>Hazardous and Non-Hazardous Waste in Metric Tonnes (2024)</t>
  </si>
  <si>
    <t>GRI 306-3, 306-4, 306-5</t>
  </si>
  <si>
    <t>EM-MM-150a.4, EM-MM-150a.7, EM-MM-150a.8</t>
  </si>
  <si>
    <t>Non-Mineral Waste by Composition in Metric Tonnes (2024 - 2021)</t>
  </si>
  <si>
    <t>EM-MM-150a.4, EM-MM-150a.7</t>
  </si>
  <si>
    <t>Energy Consumption by Type (2024 - 2021)</t>
  </si>
  <si>
    <t>GRI 302-1</t>
  </si>
  <si>
    <t>EM-MM-130a.1</t>
  </si>
  <si>
    <t>Scope 1 and Scope 2 GHG Emissions by Fuel Type (2024 - 2021)</t>
  </si>
  <si>
    <t>GRI 305-1, 305-2</t>
  </si>
  <si>
    <t>EM-MM-110a.1</t>
  </si>
  <si>
    <r>
      <t>Total Emissions in Kilotonnes CO</t>
    </r>
    <r>
      <rPr>
        <vertAlign val="subscript"/>
        <sz val="10"/>
        <rFont val="Arial"/>
        <family val="2"/>
      </rPr>
      <t>2</t>
    </r>
    <r>
      <rPr>
        <sz val="10"/>
        <rFont val="Arial"/>
        <family val="2"/>
      </rPr>
      <t>e (2024 - 2021)</t>
    </r>
  </si>
  <si>
    <t>Energy and Carbon Intensity for Copper Production (2024 - 2021)</t>
  </si>
  <si>
    <t>GRI 302-3, 305-4</t>
  </si>
  <si>
    <t>Energy and Carbon Intensity for Zinc and Lead Production (2024 - 2021)</t>
  </si>
  <si>
    <t>Carbon Intensity on a Copper Equivalent Production Basis (2024 - 2021)</t>
  </si>
  <si>
    <t>Closure and Rehabilitation Planning Status - Operating Sites</t>
  </si>
  <si>
    <t>GRI 14.8.5, 14.8.7</t>
  </si>
  <si>
    <t>Closure and Rehabilitation Status - Closed Sites and Sites Undergoing Closure</t>
  </si>
  <si>
    <t>GRI 14.8.4</t>
  </si>
  <si>
    <t>Tailings Storage Facility Inventory Table - 2024</t>
  </si>
  <si>
    <t xml:space="preserve">GRI 14.6.3 </t>
  </si>
  <si>
    <t>EM-MM-540a.1</t>
  </si>
  <si>
    <t>Water Metrics in Megalitres (2024 - 2021)</t>
  </si>
  <si>
    <t>GRI 303-3, 303-4, 303-5</t>
  </si>
  <si>
    <t>Water Metrics by Quality and Source/Destination (2024)</t>
  </si>
  <si>
    <t>EM-MM-140a.1</t>
  </si>
  <si>
    <t xml:space="preserve">Water Metrics by Site in Megalitres (2024 - 2022) </t>
  </si>
  <si>
    <t xml:space="preserve">Site-Level Water Withdrawal by Quality and Source (2024 - 2022) </t>
  </si>
  <si>
    <t>GRI 303-3</t>
  </si>
  <si>
    <t xml:space="preserve">Site-Level Water Discharge by Treatment Type (ML) (2024 - 2022) </t>
  </si>
  <si>
    <t xml:space="preserve">Site-Level Water Discharge by Quality and Destination (2024 - 2022) </t>
  </si>
  <si>
    <t>GRI 303-4</t>
  </si>
  <si>
    <t>Definitions: Water Stewardship</t>
  </si>
  <si>
    <r>
      <t>Air Emissions</t>
    </r>
    <r>
      <rPr>
        <b/>
        <vertAlign val="superscript"/>
        <sz val="14"/>
        <color rgb="FF001040"/>
        <rFont val="Arial"/>
        <family val="2"/>
      </rPr>
      <t>(1),(2)</t>
    </r>
  </si>
  <si>
    <t xml:space="preserve">(1)  Data in this tab includes Teck-controlled metals operations only and excludes data associated with Teck’s previously owned steelmaking coal operations. See "Environment - Coal Operations" tab for historical data on the steelmaking coal operations. </t>
  </si>
  <si>
    <t>(2)    Air emissions types not included in the tables, such as persistent organic pollutants, are not required to be reported by permit or legislation and are not material.</t>
  </si>
  <si>
    <r>
      <rPr>
        <b/>
        <sz val="10"/>
        <color rgb="FF000000"/>
        <rFont val="Arial"/>
      </rPr>
      <t>Sulphur Dioxide Emissions from Stacks, Stationary and Mobile Fossil Fuel Combustion (tonnes)</t>
    </r>
    <r>
      <rPr>
        <b/>
        <vertAlign val="superscript"/>
        <sz val="10"/>
        <color rgb="FF000000"/>
        <rFont val="Arial"/>
      </rPr>
      <t>(1),(2),(3),(4)</t>
    </r>
  </si>
  <si>
    <t>Operation</t>
  </si>
  <si>
    <t>Carmen de Andacollo</t>
  </si>
  <si>
    <t>Highland Valley Copper</t>
  </si>
  <si>
    <t>Quebrada Blanca</t>
  </si>
  <si>
    <t xml:space="preserve">Red Dog </t>
  </si>
  <si>
    <t>Trail</t>
  </si>
  <si>
    <t>Total</t>
  </si>
  <si>
    <r>
      <rPr>
        <b/>
        <sz val="10"/>
        <color rgb="FF000000"/>
        <rFont val="Arial"/>
      </rPr>
      <t>Nitrogen Oxides (tonnes) - Estimated Diesel Combustion Emissions from Mobile Equipment</t>
    </r>
    <r>
      <rPr>
        <b/>
        <vertAlign val="superscript"/>
        <sz val="10"/>
        <color rgb="FF000000"/>
        <rFont val="Arial"/>
      </rPr>
      <t>(1),(2),(3)</t>
    </r>
  </si>
  <si>
    <r>
      <t>Nitrogen Oxides (tonnes) - Measured Emissions from Stationary Sources</t>
    </r>
    <r>
      <rPr>
        <b/>
        <vertAlign val="superscript"/>
        <sz val="10"/>
        <color rgb="FF000000"/>
        <rFont val="Arial"/>
      </rPr>
      <t>(1),(2),(3),(4),(6),(7),(8)</t>
    </r>
  </si>
  <si>
    <t>Data for 2024 will be available mid-year 2025</t>
  </si>
  <si>
    <t>n/r</t>
  </si>
  <si>
    <r>
      <t>Highland Valley Copper</t>
    </r>
    <r>
      <rPr>
        <vertAlign val="superscript"/>
        <sz val="10"/>
        <rFont val="Arial"/>
        <family val="2"/>
      </rPr>
      <t>(6)</t>
    </r>
  </si>
  <si>
    <r>
      <t>Carbon Monoxide (tonnes)  - Measured Emissions from Stationary Sources</t>
    </r>
    <r>
      <rPr>
        <b/>
        <vertAlign val="superscript"/>
        <sz val="10"/>
        <color rgb="FF000000"/>
        <rFont val="Arial"/>
      </rPr>
      <t>(1),(2),(3),(4),(6),(7)</t>
    </r>
  </si>
  <si>
    <r>
      <t>Volatile Organic Compounds (tonnes) - Measured Emissions from Stationary Sources</t>
    </r>
    <r>
      <rPr>
        <b/>
        <vertAlign val="superscript"/>
        <sz val="10"/>
        <color rgb="FF000000"/>
        <rFont val="Arial"/>
        <family val="2"/>
      </rPr>
      <t>(1),(2),(3),(4),(6),(7),(8)</t>
    </r>
  </si>
  <si>
    <r>
      <t>Mercury (tonnes) - Measured Emissions from Stationary Sources</t>
    </r>
    <r>
      <rPr>
        <b/>
        <vertAlign val="superscript"/>
        <sz val="10"/>
        <color rgb="FF000000"/>
        <rFont val="Arial"/>
        <family val="2"/>
      </rPr>
      <t>(1),(2),(3),(4),(6),(7),(8)</t>
    </r>
  </si>
  <si>
    <r>
      <t>Particulate Matter (tonnes) - Estimated Diesel Combustion Emissions from Mobile Equipment</t>
    </r>
    <r>
      <rPr>
        <b/>
        <vertAlign val="superscript"/>
        <sz val="10"/>
        <color rgb="FF000000"/>
        <rFont val="Arial"/>
        <family val="2"/>
      </rPr>
      <t>(1),(2),(3)</t>
    </r>
  </si>
  <si>
    <r>
      <rPr>
        <b/>
        <sz val="10"/>
        <color rgb="FF000000"/>
        <rFont val="Arial"/>
      </rPr>
      <t>Particulate Matter (tonnes) - Measured Emissions from Stationary Sources</t>
    </r>
    <r>
      <rPr>
        <b/>
        <vertAlign val="superscript"/>
        <sz val="10"/>
        <color rgb="FF000000"/>
        <rFont val="Arial"/>
      </rPr>
      <t>(1),(2),(3),(4),(6),(7),(8),(9)</t>
    </r>
  </si>
  <si>
    <t>(1)   Requirements and methods for determining air emissions can vary widely. Air emissions sources vary (e.g. stacks, combustion, explosives detonation). Not all sites have monitoring equipment in place to measure releases from all sources and activities.</t>
  </si>
  <si>
    <t xml:space="preserve">(2)   GRI 305-7: NOx, SOx and other significant air emissions; SASB EM-MM-120a.1: Air emissions of the following pollutants: (1) CO, (2) NOx (excluding N2O), (3) SOx, (4) particulate matter (PM10), (5) mercury (Hg), (6) lead (Pb), and (7) volatile organic compounds (VOCs). </t>
  </si>
  <si>
    <t xml:space="preserve">(3)   Rounding of individual numbers may cause a discrepancy in the total value. </t>
  </si>
  <si>
    <r>
      <t>(4)</t>
    </r>
    <r>
      <rPr>
        <sz val="8"/>
        <color rgb="FF000000"/>
        <rFont val="Arial"/>
        <family val="2"/>
      </rPr>
      <t>    Information current at time of publication. However, values will be added, confirmed and/or changed once regulatory reporting period is complete. See our website for up-to-date information.</t>
    </r>
  </si>
  <si>
    <t>(5)   "n/r" stands for not reported.</t>
  </si>
  <si>
    <t>(6)   Our Canadian operations (Highland Valley Copper and Trail) report annually to the National Pollutant Release Inventory (NPRI) on a variety of parameters including PM, VOCs, NOx and SOx. NPRI has a threshold for reporting each parameter and if the facility falls beneath the threshold, they are not required to report. See the Canadian National Pollutant Release Inventory website at https://www.canada.ca/en/environment-climate-change/services/national-pollutant-release-inventory/tools-resources-data.html for more information.</t>
  </si>
  <si>
    <t xml:space="preserve">(7)   Our American operations (Red Dog Operations) report a different scope of air emissions data to the Toxics Release Inventory (TRI), which has different reporting requirements and, in some cases, alternative calculation methods to NPRI, which is why certain pollutants are not reported. See the United States Toxics Release Inventory website at https://www.epa.gov/toxics-release-inventory-tri-program for more information. </t>
  </si>
  <si>
    <t xml:space="preserve">(8)   Our Chilean operations (Carmen de Andacollo and Quebrada Blanca) are not required to report by permit or legislation. </t>
  </si>
  <si>
    <t>(9)   Particulate emissions (i.e., dust) vary significantly by operation due to a number of factors, including external conditions such as weather and forest fires, location and size of stockpiles, terrain, nature and volume of materials moved and dust mitigation measures in place.</t>
  </si>
  <si>
    <r>
      <t>Biodiversity</t>
    </r>
    <r>
      <rPr>
        <b/>
        <vertAlign val="superscript"/>
        <sz val="14"/>
        <color rgb="FF001040"/>
        <rFont val="Arial"/>
        <family val="2"/>
      </rPr>
      <t>(1)</t>
    </r>
  </si>
  <si>
    <t xml:space="preserve">(1)  Data in this tab includes Teck-controlled metals operations and sites in active closure unless otherwise stated. Data in this tab excludes data associated with Teck’s previously owned steelmaking coal operations. See "Environment - Coal Operations" tab for historical data on the steelmaking coal operations. </t>
  </si>
  <si>
    <r>
      <t>Area Reclaimed and Disturbed</t>
    </r>
    <r>
      <rPr>
        <vertAlign val="superscript"/>
        <sz val="11"/>
        <color rgb="FF000000"/>
        <rFont val="Arial"/>
      </rPr>
      <t xml:space="preserve">(1),(2),(3),(4),(5) </t>
    </r>
  </si>
  <si>
    <t>Area restored or rehabilitated during the current year (ha)</t>
  </si>
  <si>
    <t xml:space="preserve">Area disturbed during the current year (ha) </t>
  </si>
  <si>
    <t>Area of land yet to be restored or rehabilitated (ha)</t>
  </si>
  <si>
    <t>Total area of land restored or rehabilitated (ha)</t>
  </si>
  <si>
    <t>Total footprint (ha)</t>
  </si>
  <si>
    <t xml:space="preserve">(1)   The area of land disturbed in the current year may include land that was previously reclaimed and has been re-disturbed. The total area of land reclaimed may decrease in a year, due to unsuccessful rehabilitation attempts or the mining of a previously rehabilitated area. Total footprint is the sum of total area of land yet to be reclaimed and total area of land reclaimed. Values are based on estimates stemming from the use of geographic information systems. </t>
  </si>
  <si>
    <t>(2)   Rounding of the individual numbers may cause a discrepancy in the total value.</t>
  </si>
  <si>
    <t>(3)   GRI 14.8.6: Land disturbed and rehabilitated</t>
  </si>
  <si>
    <t>(4)   Data includes Teck-controlled operations and Duck Pond mine and Pend Oreille mine, which are in the active closure stage.</t>
  </si>
  <si>
    <t xml:space="preserve">(5)   2021-2023 data has been restated to include Duck Pond mine, as it is in the active closure stage, and due to a reclassification of 71 hectares at Highland Valley Copper, which have been identified as previously reclaimed water bodies. </t>
  </si>
  <si>
    <r>
      <t>Ratio of Land Conserved, Protected and Restored vs. Disturbed</t>
    </r>
    <r>
      <rPr>
        <b/>
        <vertAlign val="superscript"/>
        <sz val="11"/>
        <color theme="1"/>
        <rFont val="Arial"/>
        <family val="2"/>
      </rPr>
      <t>(1)</t>
    </r>
  </si>
  <si>
    <t>Area of land conserved or rehabilitated vs. land disturbed since 2020 (ha)</t>
  </si>
  <si>
    <t>51,849  : 1,274</t>
  </si>
  <si>
    <t>51,831 : 1,218</t>
  </si>
  <si>
    <t>13,853 : 1,290</t>
  </si>
  <si>
    <t>67 : 1,127</t>
  </si>
  <si>
    <t>Ratio of area land conserved or rehabilitated vs. land disturbed since 2020</t>
  </si>
  <si>
    <t>41 : 1</t>
  </si>
  <si>
    <t>43 : 1</t>
  </si>
  <si>
    <t>11 : 1</t>
  </si>
  <si>
    <t>1 : 17</t>
  </si>
  <si>
    <t xml:space="preserve">    </t>
  </si>
  <si>
    <t>(1)   The area of land conserved, protected and restored includes land conserved, protected and restored through partnerships with third-party organizations, conserved on-site, and rehabilitated or reclaimed previously disturbed land.</t>
  </si>
  <si>
    <r>
      <t xml:space="preserve">IUCN Red List Species and National Conservation List Species with Habitats in Areas Affected by Teck Operations and Level of Extinction Risk - 2024 </t>
    </r>
    <r>
      <rPr>
        <b/>
        <vertAlign val="superscript"/>
        <sz val="11"/>
        <color theme="1"/>
        <rFont val="Arial"/>
        <family val="2"/>
      </rPr>
      <t>(1),(2),(3),(4)</t>
    </r>
    <r>
      <rPr>
        <b/>
        <sz val="11"/>
        <color theme="1"/>
        <rFont val="Arial"/>
        <family val="2"/>
      </rPr>
      <t xml:space="preserve"> </t>
    </r>
  </si>
  <si>
    <t>Location</t>
  </si>
  <si>
    <t>Operational Site</t>
  </si>
  <si>
    <t>Commodity</t>
  </si>
  <si>
    <t>IUCN Listed Species Status</t>
  </si>
  <si>
    <t>Critically Endangered</t>
  </si>
  <si>
    <t>Endangered</t>
  </si>
  <si>
    <t>Vulnerable</t>
  </si>
  <si>
    <t>Near Threatened</t>
  </si>
  <si>
    <t>Least Concern</t>
  </si>
  <si>
    <t>Canada</t>
  </si>
  <si>
    <t>Newfoundland and Labrador</t>
  </si>
  <si>
    <t>Duck Pond</t>
  </si>
  <si>
    <t>Copper, Zinc</t>
  </si>
  <si>
    <t>British Columbia</t>
  </si>
  <si>
    <t>Copper</t>
  </si>
  <si>
    <t>Zinc (smelting)</t>
  </si>
  <si>
    <t>United States of America</t>
  </si>
  <si>
    <t>Washington</t>
  </si>
  <si>
    <t>Pend Oreille</t>
  </si>
  <si>
    <t>Zinc, Lead</t>
  </si>
  <si>
    <t>Alaska</t>
  </si>
  <si>
    <t>Red Dog</t>
  </si>
  <si>
    <t>Zinc</t>
  </si>
  <si>
    <t>Chile</t>
  </si>
  <si>
    <t>Coquimbo</t>
  </si>
  <si>
    <t>Tarapacá</t>
  </si>
  <si>
    <t>(1)   The area affected by a Teck operation is defined as the total area of the operational site as well as the area of a 50 km buffer around the operational site.</t>
  </si>
  <si>
    <t>(2)   The data from this table is obtained from the Integrated Biodiversity Assessment Tool (IBAT) using the permitted operational boundary for Teck operations.</t>
  </si>
  <si>
    <t xml:space="preserve">(3)   Data only includes sites that are under Teck's full management/operational control and for which permitted area of operation spatial data was available. </t>
  </si>
  <si>
    <t>(4)   GRI 304-4: IUCN Red List species and  national conservation list species with habitats in areas affected by operations.</t>
  </si>
  <si>
    <r>
      <t xml:space="preserve">Operational Sites Owned, Leased, Managed in, or Adjacent to, Protected Areas and Areas of High Biodiversity Value Outside Protected Areas - 2024 </t>
    </r>
    <r>
      <rPr>
        <b/>
        <vertAlign val="superscript"/>
        <sz val="11"/>
        <color theme="1"/>
        <rFont val="Arial"/>
        <family val="2"/>
      </rPr>
      <t>(1),(2),(3)</t>
    </r>
  </si>
  <si>
    <t>Country/Region</t>
  </si>
  <si>
    <t>Size of Operation (km²)</t>
  </si>
  <si>
    <r>
      <t>Type of Operation</t>
    </r>
    <r>
      <rPr>
        <b/>
        <vertAlign val="superscript"/>
        <sz val="10"/>
        <color theme="0"/>
        <rFont val="Arial"/>
        <family val="2"/>
      </rPr>
      <t>(4)</t>
    </r>
  </si>
  <si>
    <t>Habitat Type</t>
  </si>
  <si>
    <t>Area Name</t>
  </si>
  <si>
    <r>
      <t>Position of owned, leased or managed land relative to PA or HBVA</t>
    </r>
    <r>
      <rPr>
        <b/>
        <vertAlign val="superscript"/>
        <sz val="10"/>
        <color theme="0"/>
        <rFont val="Arial"/>
        <family val="2"/>
      </rPr>
      <t>(5),(6)</t>
    </r>
  </si>
  <si>
    <t>For PA - Basis of Recognition (i.e. protected status)</t>
  </si>
  <si>
    <t>For PA - Designation type</t>
  </si>
  <si>
    <t>IUCN Category</t>
  </si>
  <si>
    <r>
      <t>For HBVA - Basis of Recognition</t>
    </r>
    <r>
      <rPr>
        <b/>
        <vertAlign val="superscript"/>
        <sz val="10"/>
        <color theme="0"/>
        <rFont val="Arial"/>
        <family val="2"/>
      </rPr>
      <t>(7)</t>
    </r>
  </si>
  <si>
    <t>Boundary Type</t>
  </si>
  <si>
    <t>Extractive</t>
  </si>
  <si>
    <t>Terrestrial</t>
  </si>
  <si>
    <t>Cape Krusenstern</t>
  </si>
  <si>
    <t>Contains portions of</t>
  </si>
  <si>
    <t>National Monument</t>
  </si>
  <si>
    <t>National</t>
  </si>
  <si>
    <t>V</t>
  </si>
  <si>
    <t>-</t>
  </si>
  <si>
    <t>Permitted Area of Operation</t>
  </si>
  <si>
    <t xml:space="preserve">Maritime </t>
  </si>
  <si>
    <t>Cape Krusenstern National Monument</t>
  </si>
  <si>
    <t>Marine Protected Area</t>
  </si>
  <si>
    <t>Not reported</t>
  </si>
  <si>
    <t>Coquimbo Desert Scrub</t>
  </si>
  <si>
    <t>In the area</t>
  </si>
  <si>
    <t>AZE - CR/EN</t>
  </si>
  <si>
    <t>Pampa del Tamarugal</t>
  </si>
  <si>
    <t>Reserva Nacional</t>
  </si>
  <si>
    <t>Not Reported</t>
  </si>
  <si>
    <t>(1)   Data only includes sites that are under Teck's full management/operational control.</t>
  </si>
  <si>
    <t xml:space="preserve">(2)   Protected Area and Key Biodiversity Area data downloaded from the Integrated Biodiversity Assessment Tool (IBAT) (http://www.ibatforbusiness.org). Provided by BirdLife International, Conservation International, IUCN and UNEP-WCMC. </t>
  </si>
  <si>
    <t>(3)   GRI 304-1: Operational sites owned, leased, managed in, or adjacent to, protected areas and areas of high biodiversity value outside protected areas.</t>
  </si>
  <si>
    <t>(4)   Extractive =  mining, exploration, closure activities relating to mining.</t>
  </si>
  <si>
    <t>(5)   PA = Protected Area; HBVA = High Biodiversity Value Area</t>
  </si>
  <si>
    <t>(6)   In the Area = The entire operational site occurs within the PA/HBVA boundary or the entire PA/HBVA site occurs within the boundary of the operational site; Adjacent to = The operational site occurs within 500 metres of the PA or HBVA boundary; Contains portions of = The operational site contains some but not all of the PA/HBVA site or the PA/HBVA site contains some but not all of the operational site.</t>
  </si>
  <si>
    <t>(7)   AZE = Alliance for Zero Extinction (AZE) site, highest priority Key Biodiversity Areas. AZEs will trigger critical habitat status due their extreme importance for the last known populations of highly threatened (CR and EN) species.</t>
  </si>
  <si>
    <r>
      <t>Circularity &amp; Waste</t>
    </r>
    <r>
      <rPr>
        <b/>
        <vertAlign val="superscript"/>
        <sz val="14"/>
        <color rgb="FF001040"/>
        <rFont val="Arial"/>
        <family val="2"/>
      </rPr>
      <t xml:space="preserve">(1) </t>
    </r>
  </si>
  <si>
    <r>
      <t>Mineral Waste by Composition in Metric Tonnes (t)</t>
    </r>
    <r>
      <rPr>
        <b/>
        <vertAlign val="superscript"/>
        <sz val="11"/>
        <color theme="1"/>
        <rFont val="Arial"/>
        <family val="2"/>
      </rPr>
      <t>(1),(2)</t>
    </r>
  </si>
  <si>
    <t>Tailings from processing ore</t>
  </si>
  <si>
    <t>Waste rock</t>
  </si>
  <si>
    <t>Total mineral waste</t>
  </si>
  <si>
    <t>(1)   Rounding of the individual numbers may cause a discrepancy in the total value.</t>
  </si>
  <si>
    <t xml:space="preserve">(2)   GRI 306-3: Waste generated; SASB EM-MM-150a.5: Total weight of tailings produced, EM-MM-150a.6: Total weight of waste rock generated. </t>
  </si>
  <si>
    <r>
      <t>Hazardous and Non-Hazardous Waste in Metric Tonnes (t) - 2024</t>
    </r>
    <r>
      <rPr>
        <b/>
        <vertAlign val="superscript"/>
        <sz val="10"/>
        <color theme="1"/>
        <rFont val="Arial"/>
        <family val="2"/>
      </rPr>
      <t>(1),(2)</t>
    </r>
  </si>
  <si>
    <t>Type of Waste</t>
  </si>
  <si>
    <t>Method</t>
  </si>
  <si>
    <t>On-Site</t>
  </si>
  <si>
    <t>Off-Site</t>
  </si>
  <si>
    <r>
      <t>Hazardous</t>
    </r>
    <r>
      <rPr>
        <vertAlign val="superscript"/>
        <sz val="10"/>
        <color theme="1"/>
        <rFont val="Arial"/>
        <family val="2"/>
      </rPr>
      <t>(3)</t>
    </r>
  </si>
  <si>
    <t>Waste Diverted from Disposal</t>
  </si>
  <si>
    <t>Preparation for reuse</t>
  </si>
  <si>
    <t>Recycling</t>
  </si>
  <si>
    <t>Other recovery operations</t>
  </si>
  <si>
    <t>Waste Directed to Disposal</t>
  </si>
  <si>
    <t>Incineration (with energy recovery)</t>
  </si>
  <si>
    <t>Incineration (without energy recovery)</t>
  </si>
  <si>
    <t>Landfilling</t>
  </si>
  <si>
    <t>Other disposal operations</t>
  </si>
  <si>
    <r>
      <t>Non-Hazardous</t>
    </r>
    <r>
      <rPr>
        <vertAlign val="superscript"/>
        <sz val="10"/>
        <rFont val="Arial"/>
        <family val="2"/>
      </rPr>
      <t>(4)</t>
    </r>
  </si>
  <si>
    <t xml:space="preserve">Waste Diverted from Disposal </t>
  </si>
  <si>
    <t>(1)   Rounding of the individual numbers may cause a discrepancy in the total value.  Figures also vary annually depending on site activities.</t>
  </si>
  <si>
    <t>(2)   GRI 306-3: Waste generated, 306-4: Waste diverted from disposal, 306-5: Waste directed to disposal; SASB EM-MM-150a.4: Total weight of non-mineral waste generated; SASB EM-MM-150a.7: Total weight of hazardous waste generated, EM-MM-150a.8: Total weight of hazardous waste recycled.</t>
  </si>
  <si>
    <t>(3)   Hazardous waste includes hazardous industrial waste.</t>
  </si>
  <si>
    <t>(4)   Non-hazardous waste includes non-hazardous industrial and municipal/domestic waste.</t>
  </si>
  <si>
    <r>
      <rPr>
        <b/>
        <sz val="11"/>
        <color rgb="FF000000"/>
        <rFont val="Arial"/>
      </rPr>
      <t>Non-Mineral Waste by Composition in Metric Tonnes (t)</t>
    </r>
    <r>
      <rPr>
        <b/>
        <vertAlign val="superscript"/>
        <sz val="11"/>
        <color rgb="FF000000"/>
        <rFont val="Arial"/>
      </rPr>
      <t>(1),(2)</t>
    </r>
  </si>
  <si>
    <t>Non-Mineral Waste Composition</t>
  </si>
  <si>
    <t>Non-Mineral Waste Directed to Disposal</t>
  </si>
  <si>
    <t>Non-Mineral Waste Diverted from Disposal</t>
  </si>
  <si>
    <t>Total Non-Mineral Waste Generated</t>
  </si>
  <si>
    <r>
      <t>Hazardous</t>
    </r>
    <r>
      <rPr>
        <vertAlign val="superscript"/>
        <sz val="10"/>
        <color theme="1"/>
        <rFont val="Arial"/>
        <family val="2"/>
      </rPr>
      <t>(3)</t>
    </r>
    <r>
      <rPr>
        <sz val="10"/>
        <color theme="1"/>
        <rFont val="Arial"/>
        <family val="2"/>
      </rPr>
      <t xml:space="preserve"> </t>
    </r>
  </si>
  <si>
    <r>
      <t>Non-Hazardous</t>
    </r>
    <r>
      <rPr>
        <vertAlign val="superscript"/>
        <sz val="10"/>
        <color theme="1"/>
        <rFont val="Arial"/>
        <family val="2"/>
      </rPr>
      <t>(4)</t>
    </r>
  </si>
  <si>
    <t xml:space="preserve">Total Non-Mineral Waste </t>
  </si>
  <si>
    <r>
      <t>2023</t>
    </r>
    <r>
      <rPr>
        <b/>
        <vertAlign val="superscript"/>
        <sz val="10"/>
        <color theme="1"/>
        <rFont val="Arial"/>
        <family val="2"/>
      </rPr>
      <t>(5)</t>
    </r>
  </si>
  <si>
    <t>(2)   GRI 306-3: Waste generated, 306-4: Waste diverted from disposal, 306-5: Waste directed to disposal; SASB EM-MM-150a.4: Total weight of non-mineral waste generated; SASB EM-MM-150a.7: Total weight of hazardous waste generated.</t>
  </si>
  <si>
    <t xml:space="preserve">(4)   Non-hazardous waste includes non-hazardous industrial and municipal/domestic waste. </t>
  </si>
  <si>
    <t xml:space="preserve">(5)   2023 data has been restated due to an error in calculations. </t>
  </si>
  <si>
    <r>
      <t>Climate Change — Energy and Emissions</t>
    </r>
    <r>
      <rPr>
        <b/>
        <vertAlign val="superscript"/>
        <sz val="14"/>
        <color rgb="FF001040"/>
        <rFont val="Arial"/>
        <family val="2"/>
      </rPr>
      <t>(1)</t>
    </r>
  </si>
  <si>
    <r>
      <t>Energy Consumption by Type</t>
    </r>
    <r>
      <rPr>
        <b/>
        <vertAlign val="superscript"/>
        <sz val="11"/>
        <color rgb="FF000000"/>
        <rFont val="Arial"/>
        <family val="2"/>
      </rPr>
      <t>(1),(2)</t>
    </r>
  </si>
  <si>
    <t>Energy Type (TJ)</t>
  </si>
  <si>
    <t>Diesel</t>
  </si>
  <si>
    <t>Gasoline</t>
  </si>
  <si>
    <t>Coal</t>
  </si>
  <si>
    <t>Natural Gas</t>
  </si>
  <si>
    <t>Coke &amp; Petroleum Coke</t>
  </si>
  <si>
    <t>Other</t>
  </si>
  <si>
    <t>Electricity</t>
  </si>
  <si>
    <t>Renewable Fuels</t>
  </si>
  <si>
    <t>(1)   Other includes propane, waste oil, fuel oils and other process fuels.</t>
  </si>
  <si>
    <t>(2)   GRI 302-1: Energy consumption within the organization; SASB EM-MM-130a.1: (1) Total energy consumed (GJ), (2) Percentage grid electricity (%), (3) Percentage renewable (%)</t>
  </si>
  <si>
    <r>
      <t>Scope 1 and Scope 2 GHG Emissions by Fuel Type</t>
    </r>
    <r>
      <rPr>
        <b/>
        <vertAlign val="superscript"/>
        <sz val="11"/>
        <color rgb="FF000000"/>
        <rFont val="Arial"/>
        <family val="2"/>
      </rPr>
      <t>(1),(2),(3)</t>
    </r>
  </si>
  <si>
    <r>
      <t>Fuel Type (kt CO</t>
    </r>
    <r>
      <rPr>
        <b/>
        <vertAlign val="subscript"/>
        <sz val="10"/>
        <color rgb="FFFFFFFF"/>
        <rFont val="Arial"/>
        <family val="2"/>
      </rPr>
      <t>2</t>
    </r>
    <r>
      <rPr>
        <b/>
        <sz val="10"/>
        <color rgb="FFFFFFFF"/>
        <rFont val="Arial"/>
        <family val="2"/>
      </rPr>
      <t>e)</t>
    </r>
  </si>
  <si>
    <r>
      <t>2023</t>
    </r>
    <r>
      <rPr>
        <b/>
        <vertAlign val="superscript"/>
        <sz val="10"/>
        <color rgb="FFFFFFFF"/>
        <rFont val="Arial"/>
        <family val="2"/>
      </rPr>
      <t>(4)</t>
    </r>
  </si>
  <si>
    <t>(1)  Electricity emissions in British Columbia calculated using the electricity emission intensity factors for grid-connected entities published annually by the B.C. government.</t>
  </si>
  <si>
    <t xml:space="preserve">(2)  Carbon dioxide equivalent values calculated using the Intergovernmental Panel on Climate Change’s Fifth Assessment Report (AR5) Global Warming Potential (GWP) factors. </t>
  </si>
  <si>
    <t xml:space="preserve">(3)   Figures have been restated due to changes in third-party emission factors and the use of AR5 GWP factors. </t>
  </si>
  <si>
    <t>(4)   2023 data includes QB2 beginning from January 1, 2023.</t>
  </si>
  <si>
    <r>
      <t>Total Emissions (kilotonnes CO</t>
    </r>
    <r>
      <rPr>
        <b/>
        <vertAlign val="subscript"/>
        <sz val="11"/>
        <color rgb="FF000000"/>
        <rFont val="Arial"/>
        <family val="2"/>
      </rPr>
      <t>2</t>
    </r>
    <r>
      <rPr>
        <b/>
        <sz val="11"/>
        <color rgb="FF000000"/>
        <rFont val="Arial"/>
        <family val="2"/>
      </rPr>
      <t>e)</t>
    </r>
    <r>
      <rPr>
        <b/>
        <vertAlign val="superscript"/>
        <sz val="11"/>
        <color rgb="FF000000"/>
        <rFont val="Arial"/>
        <family val="2"/>
      </rPr>
      <t>(1),(2),(3),(4),(5)</t>
    </r>
  </si>
  <si>
    <r>
      <t>2023</t>
    </r>
    <r>
      <rPr>
        <b/>
        <vertAlign val="superscript"/>
        <sz val="10"/>
        <color rgb="FFFFFFFF"/>
        <rFont val="Arial"/>
        <family val="2"/>
      </rPr>
      <t>(6)</t>
    </r>
  </si>
  <si>
    <t>Total Emissions - Direct (Scope 1)</t>
  </si>
  <si>
    <r>
      <t>Total Emissions - Indirect (Scope 2) Market- Based</t>
    </r>
    <r>
      <rPr>
        <vertAlign val="superscript"/>
        <sz val="10"/>
        <rFont val="Arial"/>
        <family val="2"/>
      </rPr>
      <t xml:space="preserve">(7) </t>
    </r>
  </si>
  <si>
    <t>Total Emissions - Indirect (Scope 2) Location-Based</t>
  </si>
  <si>
    <r>
      <t>Total Emissions (Scope 1 + Scope 2)</t>
    </r>
    <r>
      <rPr>
        <vertAlign val="superscript"/>
        <sz val="10"/>
        <rFont val="Arial"/>
        <family val="2"/>
      </rPr>
      <t>(8)</t>
    </r>
  </si>
  <si>
    <r>
      <t>Total Emissions - Scope 3</t>
    </r>
    <r>
      <rPr>
        <vertAlign val="superscript"/>
        <sz val="10"/>
        <rFont val="Arial"/>
        <family val="2"/>
      </rPr>
      <t>(9)</t>
    </r>
  </si>
  <si>
    <t>Total Emissions - Biogenic</t>
  </si>
  <si>
    <t>(1)   Teck’s quantification methodology for our Scope 1 and Scope 2 emissions is aligned with the Greenhouse Gas Protocol: A Corporate Accounting and Reporting Standard.</t>
  </si>
  <si>
    <r>
      <t>(2)   Emissions are stated on a CO</t>
    </r>
    <r>
      <rPr>
        <vertAlign val="subscript"/>
        <sz val="8"/>
        <color rgb="FF000000"/>
        <rFont val="Arial"/>
        <family val="2"/>
      </rPr>
      <t>2</t>
    </r>
    <r>
      <rPr>
        <sz val="8"/>
        <color rgb="FF000000"/>
        <rFont val="Arial"/>
        <family val="2"/>
      </rPr>
      <t>e basis, which is inclusive of CO</t>
    </r>
    <r>
      <rPr>
        <vertAlign val="subscript"/>
        <sz val="8"/>
        <color rgb="FF000000"/>
        <rFont val="Arial"/>
        <family val="2"/>
      </rPr>
      <t>2</t>
    </r>
    <r>
      <rPr>
        <sz val="8"/>
        <color rgb="FF000000"/>
        <rFont val="Arial"/>
        <family val="2"/>
      </rPr>
      <t>, CH</t>
    </r>
    <r>
      <rPr>
        <vertAlign val="subscript"/>
        <sz val="8"/>
        <color rgb="FF000000"/>
        <rFont val="Arial"/>
        <family val="2"/>
      </rPr>
      <t>4</t>
    </r>
    <r>
      <rPr>
        <sz val="8"/>
        <color rgb="FF000000"/>
        <rFont val="Arial"/>
        <family val="2"/>
      </rPr>
      <t>, N</t>
    </r>
    <r>
      <rPr>
        <vertAlign val="subscript"/>
        <sz val="8"/>
        <color rgb="FF000000"/>
        <rFont val="Arial"/>
        <family val="2"/>
      </rPr>
      <t>2</t>
    </r>
    <r>
      <rPr>
        <sz val="8"/>
        <color rgb="FF000000"/>
        <rFont val="Arial"/>
        <family val="2"/>
      </rPr>
      <t>O, PFCs, SF</t>
    </r>
    <r>
      <rPr>
        <vertAlign val="subscript"/>
        <sz val="8"/>
        <color rgb="FF000000"/>
        <rFont val="Arial"/>
        <family val="2"/>
      </rPr>
      <t>6</t>
    </r>
    <r>
      <rPr>
        <sz val="8"/>
        <color rgb="FF000000"/>
        <rFont val="Arial"/>
        <family val="2"/>
      </rPr>
      <t xml:space="preserve"> and NF</t>
    </r>
    <r>
      <rPr>
        <vertAlign val="subscript"/>
        <sz val="8"/>
        <color rgb="FF000000"/>
        <rFont val="Arial"/>
        <family val="2"/>
      </rPr>
      <t>3</t>
    </r>
    <r>
      <rPr>
        <sz val="8"/>
        <color rgb="FF000000"/>
        <rFont val="Arial"/>
        <family val="2"/>
      </rPr>
      <t xml:space="preserve"> as appropriate.</t>
    </r>
  </si>
  <si>
    <t>(3)   Carbon dioxide equivalent values calculated using Intergovernmental Panel on Climate Change’s Fifth Assessment Report (AR5) Global Warming Potential (GWP) factors.</t>
  </si>
  <si>
    <t xml:space="preserve">(4)   Figures have been restated due to changes in third-party emission factors and the use of AR5 GWP factors. </t>
  </si>
  <si>
    <t>(5)   GRI 305-1: Direct (Scope 1) GHG emissions, GRI 305-2: Energy indirect (Scope 2) GHG emissions; SASB EM-MM-110a.1: (1) Gross global Scope 1 emissions (t) CO2-e</t>
  </si>
  <si>
    <t>(6)   2023 data includes QB2 beginning from January 1, 2023.</t>
  </si>
  <si>
    <t xml:space="preserve">(7)   Prior year reported figures have been restated using the BC electricity grid factors. </t>
  </si>
  <si>
    <t xml:space="preserve">(8)   The Scope 2 GHG emissions in this total are market-based. </t>
  </si>
  <si>
    <r>
      <t>(9)</t>
    </r>
    <r>
      <rPr>
        <sz val="7"/>
        <color rgb="FF000000"/>
        <rFont val="Times New Roman"/>
        <family val="1"/>
      </rPr>
      <t xml:space="preserve">    </t>
    </r>
    <r>
      <rPr>
        <sz val="8"/>
        <color rgb="FF000000"/>
        <rFont val="Arial"/>
        <family val="2"/>
      </rPr>
      <t>Teck completed a more detailed Scope 3 inventory for the first time for 2022 data. While Teck had provided estimates prior to 2022, the methodology and inventories were not of a comparable quality and have been omitted here. Scope 3 data for 2024 will be published later in 2025.</t>
    </r>
  </si>
  <si>
    <r>
      <t>Energy and Carbon Intensity for Copper Production</t>
    </r>
    <r>
      <rPr>
        <b/>
        <vertAlign val="superscript"/>
        <sz val="11"/>
        <rFont val="Arial"/>
        <family val="2"/>
      </rPr>
      <t>(1),(2),(3)</t>
    </r>
  </si>
  <si>
    <t>Type</t>
  </si>
  <si>
    <t>Energy Intensity  (energy used per tonne of product)</t>
  </si>
  <si>
    <t>Carbon Intensity (carbon emitted per tonne of product)</t>
  </si>
  <si>
    <t>(1)   Carbon intensity includes Scope 1 and Scope 2 (market-based) emissions and is stated on a CO2e basis, which is inclusive of CO2, CH4, N2O, PFCs, SF6 and NF3 as appropriate.</t>
  </si>
  <si>
    <t>(2)   2023 data includes QB2 beginning from January 1, 2023.</t>
  </si>
  <si>
    <t>(3)   GRI 302-3: Energy intensity, GRI 305-4: GHG emissions intensity</t>
  </si>
  <si>
    <r>
      <t>Energy and Carbon Intensity for Zinc and Lead Production</t>
    </r>
    <r>
      <rPr>
        <b/>
        <vertAlign val="superscript"/>
        <sz val="11"/>
        <rFont val="Arial"/>
        <family val="2"/>
      </rPr>
      <t xml:space="preserve">(1),(2) </t>
    </r>
  </si>
  <si>
    <t>Energy Intensity (energy used per tonne of product)</t>
  </si>
  <si>
    <t>(2)   GRI 302-3: Energy intensity, GRI 305-4: GHG emissions intensity</t>
  </si>
  <si>
    <r>
      <t>Carbon Intensity on a Copper Equivalent Production Basis</t>
    </r>
    <r>
      <rPr>
        <b/>
        <vertAlign val="superscript"/>
        <sz val="11"/>
        <color rgb="FF000000"/>
        <rFont val="Arial"/>
        <family val="2"/>
      </rPr>
      <t>(1),(2),(3),(4),(5)</t>
    </r>
  </si>
  <si>
    <r>
      <t>Carbon</t>
    </r>
    <r>
      <rPr>
        <vertAlign val="superscript"/>
        <sz val="10"/>
        <color rgb="FF000000"/>
        <rFont val="Arial"/>
        <family val="2"/>
      </rPr>
      <t>(2)</t>
    </r>
    <r>
      <rPr>
        <sz val="10"/>
        <color rgb="FF000000"/>
        <rFont val="Arial"/>
        <family val="2"/>
      </rPr>
      <t xml:space="preserve"> Intensity (carbon emitted per tonne of copper equivalent) — 3-year trailing average</t>
    </r>
  </si>
  <si>
    <r>
      <t>Carbon</t>
    </r>
    <r>
      <rPr>
        <vertAlign val="superscript"/>
        <sz val="10"/>
        <color rgb="FF000000"/>
        <rFont val="Arial"/>
        <family val="2"/>
      </rPr>
      <t>(2)</t>
    </r>
    <r>
      <rPr>
        <sz val="10"/>
        <color rgb="FF000000"/>
        <rFont val="Arial"/>
        <family val="2"/>
      </rPr>
      <t xml:space="preserve"> Intensity (carbon emitted per tonne of copper equivalent) — 2018–2020 average pricing</t>
    </r>
  </si>
  <si>
    <t xml:space="preserve">(1)   Only the primary commodities we report on — i.e., steelmaking coal, copper, and zinc — from Teck-operated mines are included within the equivalency calculation. Lead has been excluded. </t>
  </si>
  <si>
    <t>(2)   Carbon intensity on a copper equivalent basis is presented in two manners as shown in this figure. The three-year trailing average reflects our historical reporting practice and includes different commodity prices to convert each year’s performance. For example, the 2023 value in the three-year trailing average would use 2023–2021 pricing averages, whereas the 2022 value would use 2022–2020 pricing averages. This reflects how some external groups assess carbon performance. We have also included carbon intensities using the 2018–2020 pricing averages across all performance years, as this is the pricing used to establish our 2020 baseline, against which our 2030 targets are being assessed. We have fixed the commodity pricing for the copper equivalent calculation to ensure consistent accounting over time (from our baseline year to our target year).</t>
  </si>
  <si>
    <t>(3)   Carbon intensities includes Scope 1 and Scope 2 (market-based) emissions and is stated on a CO2e basis, which is inclusive of CO2, CH4, N2O, PFCs, SF6 and NF3 as appropriate.</t>
  </si>
  <si>
    <t>(4)    2023 data includes QB2 beginning from January 1, 2023.</t>
  </si>
  <si>
    <t>(5)    GRI 302-3: Energy intensity, GRI 305-4: GHG emissions intensity</t>
  </si>
  <si>
    <r>
      <t>Mine Closure</t>
    </r>
    <r>
      <rPr>
        <b/>
        <vertAlign val="superscript"/>
        <sz val="14"/>
        <color rgb="FF001040"/>
        <rFont val="Arial"/>
        <family val="2"/>
      </rPr>
      <t>(1)</t>
    </r>
  </si>
  <si>
    <t xml:space="preserve">(1)  Data in this tab includes Teck-controlled assets only and excludes information associated with Teck’s previously owned steelmaking coal operations. See "Environment - Coal Operations" tab for historical data on the steelmaking coal operations. </t>
  </si>
  <si>
    <r>
      <t>Closure and Rehabilitation Planning Status - Operating Sites</t>
    </r>
    <r>
      <rPr>
        <vertAlign val="superscript"/>
        <sz val="11"/>
        <color rgb="FF000000"/>
        <rFont val="Arial"/>
        <family val="2"/>
      </rPr>
      <t>(1),(2),(3)</t>
    </r>
  </si>
  <si>
    <r>
      <t>Estimated Life of Mine</t>
    </r>
    <r>
      <rPr>
        <b/>
        <vertAlign val="superscript"/>
        <sz val="10"/>
        <color rgb="FFFFFFFF"/>
        <rFont val="Arial"/>
        <family val="2"/>
      </rPr>
      <t>(4)</t>
    </r>
  </si>
  <si>
    <t>Closure Planning Status</t>
  </si>
  <si>
    <t>Plan approved by relevant authorities </t>
  </si>
  <si>
    <t>Most recent review of plan </t>
  </si>
  <si>
    <t>Next Review Scheduled</t>
  </si>
  <si>
    <t>Carmen de Andacollo Operations</t>
  </si>
  <si>
    <t>2034/2035</t>
  </si>
  <si>
    <t>Closure plan in place</t>
  </si>
  <si>
    <t>Yes </t>
  </si>
  <si>
    <t>2024 </t>
  </si>
  <si>
    <t>2029 </t>
  </si>
  <si>
    <t>Highland Valley Copper Operations</t>
  </si>
  <si>
    <t>2043 </t>
  </si>
  <si>
    <t>Quebrada Blanca Operations</t>
  </si>
  <si>
    <t>Red Dog Operations</t>
  </si>
  <si>
    <t>2031 </t>
  </si>
  <si>
    <t>2021 </t>
  </si>
  <si>
    <t>(1)   GRI 14.8.5: For each closure and rehabilitation plan: 1) report whether the plan has been approved by relevant authorities​; 2) report the dates of the most recent and next reviews of the plan</t>
  </si>
  <si>
    <t xml:space="preserve">(2)   GRI 14.8.7: For each mine site, report the estimated life of the mine. </t>
  </si>
  <si>
    <t xml:space="preserve">(3)   An operating site here refers to an active and producing mine operation. Trail Operations has been excluded as it is a smelting and refining complex and the life of operation is indefinite. </t>
  </si>
  <si>
    <t>(4)   Carmen de Andacollo Operations is currently permitted until 2031. Highland Valley Copper Operations is currently permitted until 2028.</t>
  </si>
  <si>
    <r>
      <t>Closure and Rehabilitation Status - Closed Sites and Sites Undergoing Closure</t>
    </r>
    <r>
      <rPr>
        <vertAlign val="superscript"/>
        <sz val="11"/>
        <color rgb="FF000000"/>
        <rFont val="Arial"/>
      </rPr>
      <t xml:space="preserve">(1),(2),(3) </t>
    </r>
  </si>
  <si>
    <t>Closure Status</t>
  </si>
  <si>
    <t>Pend Oreille mine</t>
  </si>
  <si>
    <t>USA</t>
  </si>
  <si>
    <t>Undergoing Closure</t>
  </si>
  <si>
    <t>Duck Pond mine</t>
  </si>
  <si>
    <t>Polaris</t>
  </si>
  <si>
    <t>Closed</t>
  </si>
  <si>
    <t>Pine Point</t>
  </si>
  <si>
    <t>Sa Dena Hes</t>
  </si>
  <si>
    <t>Pinchi Lake</t>
  </si>
  <si>
    <t>Rossland</t>
  </si>
  <si>
    <t>Fife</t>
  </si>
  <si>
    <t>Beaverdell</t>
  </si>
  <si>
    <t>Fisherman Road</t>
  </si>
  <si>
    <t>HB Salmo</t>
  </si>
  <si>
    <t>Duncan Lake</t>
  </si>
  <si>
    <t>Bluebell</t>
  </si>
  <si>
    <t>St Eugene</t>
  </si>
  <si>
    <t>Sullivan</t>
  </si>
  <si>
    <t>Howey</t>
  </si>
  <si>
    <t>Stairs</t>
  </si>
  <si>
    <t>Louvicourt</t>
  </si>
  <si>
    <t>Magmont</t>
  </si>
  <si>
    <t>Viburnum Trend</t>
  </si>
  <si>
    <t>Warm Springs</t>
  </si>
  <si>
    <t>Apex</t>
  </si>
  <si>
    <t>McCracken</t>
  </si>
  <si>
    <t>Lennard Shelf</t>
  </si>
  <si>
    <t>Australia</t>
  </si>
  <si>
    <t>(1)   GRI 14.8.4: For each mine site, report whether it:1) has a closure and rehabilitation plan in place; 2) is undergoing closure and rehabilitation activities; 3) has been closed and rehabilitated.</t>
  </si>
  <si>
    <t>(2)   This table includes Teck-controlled sites that are either undergoing closure or have been closed, where Teck actively manages the site and has tenure and/or a mine permit.</t>
  </si>
  <si>
    <t xml:space="preserve">(3)   A Closed Mine refers to sites that have had major closure works completed, and are either in active or passive care. At some sites, Teck may be either implementing or considering additional works to further stabilize the sites beyond what was achieved through initial closure works. </t>
  </si>
  <si>
    <t>2024 Sustainability Databook</t>
  </si>
  <si>
    <r>
      <t>Tailings</t>
    </r>
    <r>
      <rPr>
        <b/>
        <vertAlign val="superscript"/>
        <sz val="14"/>
        <color rgb="FF001040"/>
        <rFont val="Arial"/>
        <family val="2"/>
      </rPr>
      <t>(1)</t>
    </r>
  </si>
  <si>
    <r>
      <t>Tailings Storage Facility Inventory Table</t>
    </r>
    <r>
      <rPr>
        <b/>
        <vertAlign val="superscript"/>
        <sz val="11"/>
        <color theme="1"/>
        <rFont val="Arial"/>
        <family val="2"/>
      </rPr>
      <t>(1),(2),(3)</t>
    </r>
  </si>
  <si>
    <t>Number</t>
  </si>
  <si>
    <t>Site</t>
  </si>
  <si>
    <t>Facility Name</t>
  </si>
  <si>
    <t>Ownership</t>
  </si>
  <si>
    <t>Operational Status</t>
  </si>
  <si>
    <t>Construction Method</t>
  </si>
  <si>
    <t>Permitted Maximum Storage Capacity (million tonnes)</t>
  </si>
  <si>
    <t>Current Amount of Tailings Stored (million tonnes)</t>
  </si>
  <si>
    <t>ConsequenceClassification (GISTM)</t>
  </si>
  <si>
    <t>Date of the most recent independent technical review</t>
  </si>
  <si>
    <t xml:space="preserve">Were there material findings of ITRB? </t>
  </si>
  <si>
    <t>Summary of material findings of ITRB</t>
  </si>
  <si>
    <t xml:space="preserve">Mitigation measurements and date of next review </t>
  </si>
  <si>
    <t>Site specific EPRP</t>
  </si>
  <si>
    <t>Risk Assessment Frequency</t>
  </si>
  <si>
    <t xml:space="preserve">Risk assessment Findings </t>
  </si>
  <si>
    <t xml:space="preserve">Facilities listed as 'Operated' are directly or indirectly owned and operated by Teck or its consolidated subsidiaries. </t>
  </si>
  <si>
    <t>Active</t>
  </si>
  <si>
    <t>Depósito de Relaves CdA</t>
  </si>
  <si>
    <t>Operated</t>
  </si>
  <si>
    <t>Downstream</t>
  </si>
  <si>
    <t>Extreme</t>
  </si>
  <si>
    <t>No</t>
  </si>
  <si>
    <t>N/A</t>
  </si>
  <si>
    <t>See GISTM disclosure at teck.com/tailings .Next review May - June 2025</t>
  </si>
  <si>
    <t xml:space="preserve">Yes </t>
  </si>
  <si>
    <t>Annual</t>
  </si>
  <si>
    <t>See GISTM disclosure at teck.com/tailings</t>
  </si>
  <si>
    <t>24 Mile Lake</t>
  </si>
  <si>
    <t>Centreline</t>
  </si>
  <si>
    <t>Low</t>
  </si>
  <si>
    <t>See GISTM disclosure at teck.com/tailings. Next review March, 2025</t>
  </si>
  <si>
    <t>Yes</t>
  </si>
  <si>
    <t>7 Day</t>
  </si>
  <si>
    <t>Highland TSF</t>
  </si>
  <si>
    <t>Depósito de Relaves QB</t>
  </si>
  <si>
    <t>Red Dog Tailings Storage Facility</t>
  </si>
  <si>
    <t>Downstream / Centreline</t>
  </si>
  <si>
    <t>See GISTM disclosure at teck.com/tailings.  Next review March 2025.</t>
  </si>
  <si>
    <t>Inactive</t>
  </si>
  <si>
    <t>Trojan TSF</t>
  </si>
  <si>
    <t>Centreline / Upstream</t>
  </si>
  <si>
    <t>Very High</t>
  </si>
  <si>
    <t>N/A. March, 2025</t>
  </si>
  <si>
    <t>Bethlehem TSF</t>
  </si>
  <si>
    <t>Upstream / Centreline</t>
  </si>
  <si>
    <t>Highmont TSF</t>
  </si>
  <si>
    <t>High</t>
  </si>
  <si>
    <t>Beaverdell - North TSF</t>
  </si>
  <si>
    <t>Significant</t>
  </si>
  <si>
    <t xml:space="preserve">No </t>
  </si>
  <si>
    <t>N/A. November, 2025</t>
  </si>
  <si>
    <t xml:space="preserve">No immediate dam safety risks identified in latest review.  Refer to AFPR at teck.com/tailings for further disucssion. </t>
  </si>
  <si>
    <t>Beaverdell - South TSF</t>
  </si>
  <si>
    <t>Douglas</t>
  </si>
  <si>
    <t>Douglas Mine Tailings Facility</t>
  </si>
  <si>
    <t>NA</t>
  </si>
  <si>
    <t>N/A, September, 2025</t>
  </si>
  <si>
    <t>Duck Pond Tailings Pond</t>
  </si>
  <si>
    <t>Single Stage</t>
  </si>
  <si>
    <t>N/A, May, 2025</t>
  </si>
  <si>
    <t>Fisherman Road - Tailings</t>
  </si>
  <si>
    <t>N/A, October, 2025</t>
  </si>
  <si>
    <t>Lennard Shelf - Tailings</t>
  </si>
  <si>
    <t>Joint Venture</t>
  </si>
  <si>
    <t>Stacked</t>
  </si>
  <si>
    <t>N/A, April, 2025</t>
  </si>
  <si>
    <t xml:space="preserve">No immediate dam safety risks identified in latest review. </t>
  </si>
  <si>
    <t>Louvicourt - Tailings</t>
  </si>
  <si>
    <t>N/A, June, 2025</t>
  </si>
  <si>
    <t>Magmont Mine Tailings Facility</t>
  </si>
  <si>
    <t xml:space="preserve">No immediate dam safety risks identified in latest review.  </t>
  </si>
  <si>
    <t>Pend Oreille Operations</t>
  </si>
  <si>
    <t>Tailings Disposal Facility #1</t>
  </si>
  <si>
    <t>Upstream</t>
  </si>
  <si>
    <t>Under development</t>
  </si>
  <si>
    <t>N/A, Q3/4 2025</t>
  </si>
  <si>
    <t>Tailings Disposal Facility #2</t>
  </si>
  <si>
    <t>Tailings Disposal Facility #3</t>
  </si>
  <si>
    <t>Pinchi Lake - Tailings</t>
  </si>
  <si>
    <t>N/A. May, 2025</t>
  </si>
  <si>
    <t>Pine Point Mines</t>
  </si>
  <si>
    <t>Pine Point Mines - Tailings</t>
  </si>
  <si>
    <t>Sa Dena Hes - Tailings</t>
  </si>
  <si>
    <t>Calcine TSF</t>
  </si>
  <si>
    <t>Gypsum TSF</t>
  </si>
  <si>
    <t>Iron TSF</t>
  </si>
  <si>
    <t>Old Iron TSF</t>
  </si>
  <si>
    <t>Siliceous TSF</t>
  </si>
  <si>
    <t>(1)    GRI 14.6.3: List the organization’s tailings facilities, and report the name, location, and ownership status, including whether the organization is the operator.</t>
  </si>
  <si>
    <t>(2)    SASB EM-MM-540a.1/EM-CO-140a.1: 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Emergency Preparedness and Response Plans (EPRP).</t>
  </si>
  <si>
    <t xml:space="preserve">(3)    Last updated March 13, 2025. </t>
  </si>
  <si>
    <t>Picture</t>
  </si>
  <si>
    <r>
      <t>Water Stewardship</t>
    </r>
    <r>
      <rPr>
        <b/>
        <vertAlign val="superscript"/>
        <sz val="14"/>
        <color rgb="FF001040"/>
        <rFont val="Arial"/>
        <family val="2"/>
      </rPr>
      <t>(1)</t>
    </r>
  </si>
  <si>
    <r>
      <t>Water Metrics in Megalitres (ML)</t>
    </r>
    <r>
      <rPr>
        <b/>
        <vertAlign val="superscript"/>
        <sz val="11"/>
        <color theme="1"/>
        <rFont val="Arial"/>
        <family val="2"/>
      </rPr>
      <t xml:space="preserve">(1),(2) </t>
    </r>
  </si>
  <si>
    <r>
      <t>2024</t>
    </r>
    <r>
      <rPr>
        <b/>
        <vertAlign val="superscript"/>
        <sz val="10"/>
        <color theme="0"/>
        <rFont val="Arial"/>
        <family val="2"/>
      </rPr>
      <t>(4)</t>
    </r>
  </si>
  <si>
    <t>All Operations</t>
  </si>
  <si>
    <t>Water withdrawal</t>
  </si>
  <si>
    <t>Other managed water</t>
  </si>
  <si>
    <t>Water discharge</t>
  </si>
  <si>
    <t>Water consumption</t>
  </si>
  <si>
    <t>Water reused/recycled</t>
  </si>
  <si>
    <t>Operational water use</t>
  </si>
  <si>
    <r>
      <t>Mining Operations</t>
    </r>
    <r>
      <rPr>
        <b/>
        <vertAlign val="superscript"/>
        <sz val="10"/>
        <rFont val="Arial"/>
        <family val="2"/>
      </rPr>
      <t>(3)</t>
    </r>
  </si>
  <si>
    <r>
      <t>Water reuse/recycle in operations</t>
    </r>
    <r>
      <rPr>
        <vertAlign val="superscript"/>
        <sz val="10"/>
        <rFont val="Arial"/>
        <family val="2"/>
      </rPr>
      <t>(3)</t>
    </r>
  </si>
  <si>
    <t>(1)   GRI 303-3: Water withdrawal, 303-4: Water discharge, 303-5: Water consumption.</t>
  </si>
  <si>
    <t>(2)   For definitions, see row 181</t>
  </si>
  <si>
    <t xml:space="preserve">(3)   Mining operations only; excludes Trail Operations as it is a smelting and refining complex.  </t>
  </si>
  <si>
    <t xml:space="preserve">(4)   The increases in metrics between 2023 and 2024 are largely due to the ramp up of Quebrada Blanca Operations. Changes also reflect a reclassification of a portion of 'other managed water' as 'withdrawals' at Highland Valley Copper. </t>
  </si>
  <si>
    <r>
      <t>Water Metrics by Quality and Source/Destination in Megalitres (ML)</t>
    </r>
    <r>
      <rPr>
        <b/>
        <vertAlign val="superscript"/>
        <sz val="11"/>
        <color theme="1"/>
        <rFont val="Arial"/>
        <family val="2"/>
      </rPr>
      <t xml:space="preserve">(1),(2) </t>
    </r>
  </si>
  <si>
    <t>Source/Destination</t>
  </si>
  <si>
    <t>Mining Operations</t>
  </si>
  <si>
    <t>Operations in Water-Stressed Areas (Carmen de Andacollo, Quebrada Blanca operations)</t>
  </si>
  <si>
    <t>Volume of water by quality</t>
  </si>
  <si>
    <t>Water withdrawals</t>
  </si>
  <si>
    <t>Surface water</t>
  </si>
  <si>
    <t>Groundwater</t>
  </si>
  <si>
    <t>Sea water</t>
  </si>
  <si>
    <t>Third-party water</t>
  </si>
  <si>
    <t>Other Managed water</t>
  </si>
  <si>
    <t>Evaporation</t>
  </si>
  <si>
    <t>Entrainment</t>
  </si>
  <si>
    <t>Other Losses</t>
  </si>
  <si>
    <t>Change of Storage</t>
  </si>
  <si>
    <t>(1)   GRI 303-3: Water withdrawal, 303-4: Water discharge, 303-5: Water consumption; SASB EM-MM-140a.1</t>
  </si>
  <si>
    <r>
      <t>Water Metrics by Site in Megalitres (ML)</t>
    </r>
    <r>
      <rPr>
        <b/>
        <vertAlign val="superscript"/>
        <sz val="11"/>
        <color rgb="FF000000"/>
        <rFont val="Arial"/>
        <family val="2"/>
      </rPr>
      <t>(1),(2)</t>
    </r>
  </si>
  <si>
    <r>
      <t>Total</t>
    </r>
    <r>
      <rPr>
        <b/>
        <vertAlign val="superscript"/>
        <sz val="10"/>
        <color rgb="FFFFFFFF"/>
        <rFont val="Arial"/>
        <family val="2"/>
      </rPr>
      <t>(3)</t>
    </r>
  </si>
  <si>
    <t>Milling &amp; Flotation</t>
  </si>
  <si>
    <t>Smelting</t>
  </si>
  <si>
    <t>Water Stressed</t>
  </si>
  <si>
    <t>Highland Valley Copper Operations (HVC)</t>
  </si>
  <si>
    <t>Red Dog Operations (RDO)</t>
  </si>
  <si>
    <t>Carmen de Andacollo Operations (CdA)</t>
  </si>
  <si>
    <r>
      <t>Quebrada Blanca Operations (QB)</t>
    </r>
    <r>
      <rPr>
        <b/>
        <vertAlign val="superscript"/>
        <sz val="10"/>
        <color rgb="FFFFFFFF"/>
        <rFont val="Arial"/>
        <family val="2"/>
      </rPr>
      <t>(4),(5)</t>
    </r>
  </si>
  <si>
    <t>Water Stressed Aggregated</t>
  </si>
  <si>
    <t>Trail Operations (Trail)</t>
  </si>
  <si>
    <r>
      <t>29,314</t>
    </r>
    <r>
      <rPr>
        <vertAlign val="superscript"/>
        <sz val="10"/>
        <color rgb="FF000000"/>
        <rFont val="Arial"/>
        <family val="2"/>
      </rPr>
      <t>(6)</t>
    </r>
  </si>
  <si>
    <t>Water reuse/recycle in operations</t>
  </si>
  <si>
    <r>
      <t>67%</t>
    </r>
    <r>
      <rPr>
        <vertAlign val="superscript"/>
        <sz val="10"/>
        <color theme="1"/>
        <rFont val="Arial"/>
        <family val="2"/>
      </rPr>
      <t>(7)</t>
    </r>
  </si>
  <si>
    <t>Operational water use intensity</t>
  </si>
  <si>
    <t>New water use intensity</t>
  </si>
  <si>
    <t>(1)   GRI 303-3: Water withdrawal, 303-4: Water discharge, 303-5: Water consumption</t>
  </si>
  <si>
    <t>(3)   Includes mining operations for the calculation of number of times water reused and recycled, operational water use intensity, and new water use intensity.</t>
  </si>
  <si>
    <t xml:space="preserve">(4)   QB was commissioning new milling and flotation operations in 2023 which accounts for the majority of water withdrawal, however a component of their production in 2023 was also associated with heap leach operations. Water use intensity is not calculated for QB in 2023 as the commissioning period is not expected to be representative of operations going forward. </t>
  </si>
  <si>
    <t xml:space="preserve">(5)   Increase in all QB water metrics between 2023 and 2024 is due to the ramp up of QB Operations. </t>
  </si>
  <si>
    <t xml:space="preserve">(6)   The increase in HVC withdrawals between 2023 and 2024 is due to drought water storage locations, which were previously reported as 'Other managed water' being reclassified as 'Withdrawals'.  </t>
  </si>
  <si>
    <t>(7)   The decrease in Water reuse/recylce efficiency at CdA between 2023 and 2024 is due to drought conditions causing low used water availability</t>
  </si>
  <si>
    <r>
      <t>Site-Level Water Withdrawal by Quality and Source in Megalitres (ML)</t>
    </r>
    <r>
      <rPr>
        <b/>
        <vertAlign val="superscript"/>
        <sz val="11"/>
        <color theme="1"/>
        <rFont val="Arial"/>
        <family val="2"/>
      </rPr>
      <t>(1),(2)</t>
    </r>
    <r>
      <rPr>
        <b/>
        <sz val="11"/>
        <color theme="1"/>
        <rFont val="Arial"/>
        <family val="2"/>
      </rPr>
      <t xml:space="preserve"> </t>
    </r>
  </si>
  <si>
    <t>Metals</t>
  </si>
  <si>
    <r>
      <t>HVC</t>
    </r>
    <r>
      <rPr>
        <b/>
        <vertAlign val="superscript"/>
        <sz val="10"/>
        <color theme="0"/>
        <rFont val="Arial"/>
        <family val="2"/>
      </rPr>
      <t>(3)</t>
    </r>
  </si>
  <si>
    <t>RDO</t>
  </si>
  <si>
    <t>CdA - Water Stressed</t>
  </si>
  <si>
    <r>
      <t>QB - Water Stressed</t>
    </r>
    <r>
      <rPr>
        <b/>
        <vertAlign val="superscript"/>
        <sz val="10"/>
        <color theme="0"/>
        <rFont val="Arial"/>
        <family val="2"/>
      </rPr>
      <t>(4)</t>
    </r>
  </si>
  <si>
    <t>High Quality</t>
  </si>
  <si>
    <t>Low Quality</t>
  </si>
  <si>
    <t>Withdrawal from surface water</t>
  </si>
  <si>
    <t>Withdrawal from groundwater</t>
  </si>
  <si>
    <t>Withdrawal from seawater</t>
  </si>
  <si>
    <t>Withdrawal from third-party</t>
  </si>
  <si>
    <t xml:space="preserve">(1)   GRI 303-3: Water withdrawal. </t>
  </si>
  <si>
    <t xml:space="preserve">(3)   The increase in HVC withdrawals between 2023 and 2024 is due to drought water storage locations, which were previously reported as 'Other managed water' being reclassified as 'Withdrawals'.  </t>
  </si>
  <si>
    <t>(4)   The increase in QB water withdrawals between 2023 and 2024 is due to the ramp up of QB Operations, where desalinated seawater is used to supply water to the operation.</t>
  </si>
  <si>
    <r>
      <t>Site-Level Water Discharge by Treatment Type in Megalitres (ML)</t>
    </r>
    <r>
      <rPr>
        <b/>
        <vertAlign val="superscript"/>
        <sz val="11"/>
        <color theme="1"/>
        <rFont val="Arial"/>
        <family val="2"/>
      </rPr>
      <t>(1)</t>
    </r>
  </si>
  <si>
    <t>HVC</t>
  </si>
  <si>
    <r>
      <rPr>
        <b/>
        <sz val="10"/>
        <color rgb="FFFFFFFF"/>
        <rFont val="Arial"/>
        <family val="2"/>
      </rPr>
      <t>QB - Water Stressed</t>
    </r>
    <r>
      <rPr>
        <b/>
        <vertAlign val="superscript"/>
        <sz val="10"/>
        <color rgb="FFFFFFFF"/>
        <rFont val="Arial"/>
        <family val="2"/>
      </rPr>
      <t>(2)</t>
    </r>
  </si>
  <si>
    <t>Untreated discharge to a destination other than a third-party</t>
  </si>
  <si>
    <t>Untreated discharge to a third-party</t>
  </si>
  <si>
    <t>Primary treatment</t>
  </si>
  <si>
    <t>Secondary treatment</t>
  </si>
  <si>
    <t>Tertiary treatment</t>
  </si>
  <si>
    <t>Other treatment</t>
  </si>
  <si>
    <t>(1)   For definitions, see row 181</t>
  </si>
  <si>
    <t>(2)   The increase in QB water discharges between 2023 and 2024 is due to the ramp up of QB Operations, where brine is discharged from the seawater desalination plant</t>
  </si>
  <si>
    <r>
      <t>Site-Level Water Discharge by Quality and Destination in Megalitres (ML)</t>
    </r>
    <r>
      <rPr>
        <b/>
        <vertAlign val="superscript"/>
        <sz val="11"/>
        <color theme="1"/>
        <rFont val="Arial"/>
        <family val="2"/>
      </rPr>
      <t xml:space="preserve">(1),(2) </t>
    </r>
  </si>
  <si>
    <r>
      <t>QB - Water Stressed</t>
    </r>
    <r>
      <rPr>
        <b/>
        <vertAlign val="superscript"/>
        <sz val="10"/>
        <color theme="0"/>
        <rFont val="Arial"/>
        <family val="2"/>
      </rPr>
      <t>(3)</t>
    </r>
  </si>
  <si>
    <t>Discharge to surface water</t>
  </si>
  <si>
    <t>Discharge to groundwater</t>
  </si>
  <si>
    <t>Discharge to seawater</t>
  </si>
  <si>
    <t>Discharge to third-party</t>
  </si>
  <si>
    <t>(2)   GRI 303-4: Water discharge</t>
  </si>
  <si>
    <t>(3)   The increase in QB water discharges between 2023 and 2024 is due to the ramp up of QB Operations, where brine is discharged from the seawater desalination plant</t>
  </si>
  <si>
    <t>Term</t>
  </si>
  <si>
    <t>Definition</t>
  </si>
  <si>
    <t>Water Metrics</t>
  </si>
  <si>
    <t>All water that enters the operational water system and is intended to be used to supply the operational water demands. It was previously called ‘water withdrawal for use’ or ‘new water use’.</t>
  </si>
  <si>
    <t>Water that enters the operational boundary and is actively managed without intent to supply the operational water demand.</t>
  </si>
  <si>
    <t xml:space="preserve">Water that is released back to the water environment or to a third party. </t>
  </si>
  <si>
    <t xml:space="preserve">Water that is permanently removed, by evaporation, entrainment (in product or waste) or other losses, and not returned to the water environment or used by a third party. </t>
  </si>
  <si>
    <t>Reused and recycled water</t>
  </si>
  <si>
    <t>Water that has been used in an operational task and is recovered and used again in an operational task, either without treatment (reuse) or with treatment (recycle).</t>
  </si>
  <si>
    <t>All water needed or used to sustain mining tasks, and typically includes water from withdrawals and reused/recycled water.</t>
  </si>
  <si>
    <t>Water-Stressed Areas</t>
  </si>
  <si>
    <t>Water Stress</t>
  </si>
  <si>
    <t xml:space="preserve">Water stress is characterized using World Resources Institute (WRI) Aqueduct, which defines water stress as where the demands for water (e.g. domestic, industrial, irrigation, and livestock needs) exceed what is available through renewable surface and groundwater sources. The proportion of operations in water-stressed areas is 40%. </t>
  </si>
  <si>
    <t>World Resources Institute (WRI) Aqueduct Water Risk Atlas was used to assess water stress.</t>
  </si>
  <si>
    <t>Types of Water</t>
  </si>
  <si>
    <t>High-Quality Water</t>
  </si>
  <si>
    <t>Water that has a high socio-environmental value with multiple beneficial uses (e.g., potable, agricultural, recreational, amenity) and that may require minimal to moderate level of treatment to meet appropriate drinking water standards.</t>
  </si>
  <si>
    <t>Low-Quality Water</t>
  </si>
  <si>
    <t>Water that has lower socio-environmental value with lower potential for multiple beneficial uses, excluding adapted ecosystems (e.g., industrial, wastewater and seawater), and that would require significant treatment to raise quality to appropriate drinking water standards.</t>
  </si>
  <si>
    <t xml:space="preserve">Surface Water </t>
  </si>
  <si>
    <t xml:space="preserve">Water from precipitation and runoff that is not diverted around the operation, and water inputs from surface waterbodies that may or may not be within the boundaries of our operations. </t>
  </si>
  <si>
    <t>Water from beneath the earth's surface that collects or flows in the porous spaces in soil and rock that is not diverted around the operations.</t>
  </si>
  <si>
    <t>Seawater</t>
  </si>
  <si>
    <t>Water obtained from a sea or ocean.</t>
  </si>
  <si>
    <t xml:space="preserve">Water supplied by an entity external to the operation, such as from a municipality. We do not use wastewater from other organizations. </t>
  </si>
  <si>
    <t>Water Use Intensity</t>
  </si>
  <si>
    <t>Volume of operational water use (m3) per tonne of raw ore processed</t>
  </si>
  <si>
    <t>Volume of new water use (m3) per tonne of material processed</t>
  </si>
  <si>
    <t>Discharge Treatment Types</t>
  </si>
  <si>
    <t>Water discharged without treatment and to a destination other than a third party.</t>
  </si>
  <si>
    <t>Water discharged to a third party which may then treat it.</t>
  </si>
  <si>
    <t>The physical removal of suspended solids and floating material. Treated discharge is then sent to a destination other than a third party.</t>
  </si>
  <si>
    <t>The degradation of organic matter and reduction of solids through biological treatment. Treated discharge is then sent to a destination other than a third party.</t>
  </si>
  <si>
    <t>Removal of suspended, colloidal and dissolved constituents remaining after secondary treatment. Treated discharge is then sent to a destination other than a third party.</t>
  </si>
  <si>
    <t>Other treatments not considered primary, secondary, or tertiary. Treated discharge is then sent to a destination other than a third party.</t>
  </si>
  <si>
    <t>Social Performance Data: Contents and Standards</t>
  </si>
  <si>
    <t>Health &amp; Safety</t>
  </si>
  <si>
    <t xml:space="preserve">Health and Safety Performance (2024 - 2021) </t>
  </si>
  <si>
    <t>GRI 403-9</t>
  </si>
  <si>
    <t>EM-MM-320a.1</t>
  </si>
  <si>
    <t xml:space="preserve">High Potential Incident Performance (2024 - 2021) </t>
  </si>
  <si>
    <t xml:space="preserve">Process Safety Events (2024 - 2021) </t>
  </si>
  <si>
    <t>Occupational Diseases Cases by Category (2024 - 2021)</t>
  </si>
  <si>
    <t>GRI 403-10</t>
  </si>
  <si>
    <t>Occupational Disease Rate (2024 - 2021)</t>
  </si>
  <si>
    <t>Total working hours - Employees and Contractors (2024)</t>
  </si>
  <si>
    <t xml:space="preserve">Health and Safety Performance by Country (2024) </t>
  </si>
  <si>
    <t>Health and Safety Performance - Teck-Controlled Assets and Non-Controlled Joint Ventures (2024</t>
  </si>
  <si>
    <t>High Potential Incident Performance - Teck-Controlled Assets and Non-Controlled Joint Ventures (2024)</t>
  </si>
  <si>
    <t xml:space="preserve">Global Workforce by Country and Gender (2024) </t>
  </si>
  <si>
    <t>GRI 2-7</t>
  </si>
  <si>
    <t>EM-MM-000.B</t>
  </si>
  <si>
    <t xml:space="preserve">Number of Contractors at Teck (2024) </t>
  </si>
  <si>
    <t>GRI 2-8</t>
  </si>
  <si>
    <t xml:space="preserve">Global Workforce by Employment Level and Gender (2024) </t>
  </si>
  <si>
    <t xml:space="preserve">Global Workforce by Age and Gender (2024) </t>
  </si>
  <si>
    <t>GRI 405-1</t>
  </si>
  <si>
    <t xml:space="preserve">Workforce by Site - Operations (2024) </t>
  </si>
  <si>
    <t xml:space="preserve">Total Employees by Employment Type and Gender (2024) </t>
  </si>
  <si>
    <t xml:space="preserve">Total Employees by Employment Type and Region (2024) </t>
  </si>
  <si>
    <t xml:space="preserve">Percentage of Women in the Workforce (2024) </t>
  </si>
  <si>
    <t xml:space="preserve">Race/Ethnicity of Workforce (2024) </t>
  </si>
  <si>
    <t xml:space="preserve">Diversity of Governance Bodies (2024 - 2021) </t>
  </si>
  <si>
    <t>GRI 2-9, 405-1</t>
  </si>
  <si>
    <t xml:space="preserve">Definitions: Workforce Demographics </t>
  </si>
  <si>
    <t xml:space="preserve">New Hires by Gender, Age Group, Region and Indigeneity (2024) </t>
  </si>
  <si>
    <t>GRI 401-1</t>
  </si>
  <si>
    <t xml:space="preserve">Open Positions Filled by Internal Candidates (2024 - 2020) </t>
  </si>
  <si>
    <t xml:space="preserve">Turnover by Gender, Age Group, and Country (2024) </t>
  </si>
  <si>
    <t>Return to Work and Retention Rates After Parental Leave (2024)</t>
  </si>
  <si>
    <t>GRI 401-3</t>
  </si>
  <si>
    <t xml:space="preserve">Investment Spend on Training (2024 - 2020) </t>
  </si>
  <si>
    <t xml:space="preserve">Average Hours of Training per Employee by Management Level and Gender (2024) </t>
  </si>
  <si>
    <t>GRI 404-1</t>
  </si>
  <si>
    <t xml:space="preserve">Training on for Health, Safety and Emergency Management (2024) </t>
  </si>
  <si>
    <t>GRI 403-5</t>
  </si>
  <si>
    <t xml:space="preserve">Employee Engagement Index (2022) </t>
  </si>
  <si>
    <t>Entry Level Wage Compared to Local Minimum Wage (2024 - 2021)</t>
  </si>
  <si>
    <t>GRI 202-1</t>
  </si>
  <si>
    <t>Ratio of Basic Salary and Remuneration of Women to Men (2024 - 2021)</t>
  </si>
  <si>
    <t>GRI 405-2</t>
  </si>
  <si>
    <t>Annual Total Compensation Ratio (2024 - 2022)</t>
  </si>
  <si>
    <t>GRI 2-21</t>
  </si>
  <si>
    <t xml:space="preserve">Definitions: Talent Management </t>
  </si>
  <si>
    <t xml:space="preserve">Significant Grievances Received through Feedback Mechanisms by Topic Category and Site (2024) </t>
  </si>
  <si>
    <t>GRI 14.10.4</t>
  </si>
  <si>
    <t xml:space="preserve">New Significant Disputes (2024 - 2021) </t>
  </si>
  <si>
    <t>GRI 14.12.3</t>
  </si>
  <si>
    <t xml:space="preserve">Workers Hired from the Local Community (2024) </t>
  </si>
  <si>
    <t>GRI 14.9.6</t>
  </si>
  <si>
    <t xml:space="preserve">Management Hired from the Local Community (2024) </t>
  </si>
  <si>
    <t>GRI 202-2, GRI 14.21.2</t>
  </si>
  <si>
    <t xml:space="preserve">Percentage of Spending on Local Suppliers (2024) </t>
  </si>
  <si>
    <t>GRI 204-1</t>
  </si>
  <si>
    <t>Community Engagement and Impact Assessments</t>
  </si>
  <si>
    <t>GRI 413-1, 14.10.2</t>
  </si>
  <si>
    <t xml:space="preserve">Procurement Spend on Suppliers Who Self-Identified as Indigenous 
(2024 - 2022) </t>
  </si>
  <si>
    <t>Community Investment Focused on Indigenous Peoples (2024)</t>
  </si>
  <si>
    <t>Number of Active Indigenous Agreements (2024)</t>
  </si>
  <si>
    <t xml:space="preserve">Active Agreements with Indigenous Peoples (2024) </t>
  </si>
  <si>
    <r>
      <t>Health and Safety</t>
    </r>
    <r>
      <rPr>
        <b/>
        <vertAlign val="superscript"/>
        <sz val="14"/>
        <color rgb="FF001040"/>
        <rFont val="Arial"/>
        <family val="2"/>
      </rPr>
      <t>(1),(2),(3)</t>
    </r>
  </si>
  <si>
    <t xml:space="preserve">(1)  Data in this section includes Teck-controlled assets unless otherwise stated. Data in this section excludes data associated with Teck’s previously owned steelmaking coal operations. See "Social - Coal Operations" tab for historical data on the steelmaking coal operations. </t>
  </si>
  <si>
    <t xml:space="preserve">(2)   Safety statistics include both employees and contractors at all Teck-controlled assets, including operations, projects, closed properties, exploration sites, and offices, unless otherwise stated. For data including non-controlled joint ventures, see section below. </t>
  </si>
  <si>
    <t xml:space="preserve">(3)   Unless otherwise stated, frequency indicators are calculated by the number of events in the period multiplied by 200,000 and divided by the number of exposure hours in the period, which refers to the total number of actual hours worked by employees/contractors at a site where one or more employees/contractors are working or are present as a condition of their employment and are carrying out activities related to their employment duties. Hours of exposure may be calculated differently from site to site; for example, time sheets, estimations and data from human resources are inputs into the total number of exposure hours. </t>
  </si>
  <si>
    <t>Total Recordable Injury Frequency</t>
  </si>
  <si>
    <t>Lost-Time Injuries</t>
  </si>
  <si>
    <t>Lost-Time Injury Frequency</t>
  </si>
  <si>
    <t>Disabling Injury Frequency</t>
  </si>
  <si>
    <t>Lost-Time Disabling Injury Frequency</t>
  </si>
  <si>
    <t>Lost-Time Injury Severity</t>
  </si>
  <si>
    <t>Number of Fatalities</t>
  </si>
  <si>
    <t>Fatality Rate</t>
  </si>
  <si>
    <t xml:space="preserve">(1)   We define incidents according to the requirements of the U.S. Department of Labor’s Mine Safety and Health Administration. Severity is calculated as the number of days missed due to Lost-Time Injuries per 200,000 hours worked. </t>
  </si>
  <si>
    <t>(2)   A Lost-Time Injury is an occupational injury that results in loss of one or more days beyond the initial day of the injury from the employee's scheduled work beyond the date of injury.</t>
  </si>
  <si>
    <t>(3)   A Disabling Injury is a work-related injury that, by orders of a qualified practitioner, designates a person, although at work, unable to perform their full range of regular work duties on the next scheduled work shift after the day of the injury.</t>
  </si>
  <si>
    <t xml:space="preserve">(4)   A fatality is defined as a work-related injury that results in the loss of life. This does not include deaths from occupational disease or illness. Each fatality results in counting 6,000 lost days. </t>
  </si>
  <si>
    <t>(5)   GRI 403-9: Work-related injuries, SASB EM-MM-320a.1/EM-CO-320a.1: (1) MSHA all-incidence rate, (2) fatality rate, (3) near miss frequency rate (NMFR) and (4) average hours of health, safety, and emergency response training for (a) full-time employees and (b) contract employees.</t>
  </si>
  <si>
    <r>
      <t>High Potential Incident Performance</t>
    </r>
    <r>
      <rPr>
        <b/>
        <vertAlign val="superscript"/>
        <sz val="11"/>
        <color rgb="FF000000"/>
        <rFont val="Arial"/>
        <family val="2"/>
      </rPr>
      <t>(1),(2)</t>
    </r>
  </si>
  <si>
    <t>Teck-Controlled Assets</t>
  </si>
  <si>
    <t>High-Potential Incident Frequency</t>
  </si>
  <si>
    <t>Serious High-Potential Incident Frequency</t>
  </si>
  <si>
    <t>Potentially Fatal Occurrence Frequency</t>
  </si>
  <si>
    <t xml:space="preserve">Teck-Controlled Assets, Excluding Quebrada Blanca Phase 2 Project </t>
  </si>
  <si>
    <t xml:space="preserve">(1)   High-Potential Incidents (HPIs) are incidents that have a reasonable likelihood to have caused a serious, permanently disabling or fatal injury. Teck uses an HPI Classification Model to assess and determine HPIs, including Serious HPIs and Potentially Fatal Occurrences (PFOs). A PFO is an undesired high-potential occurrence with the reasonable likelihood to have, under slightly different circumstances, resulted in a fatal injury to an employee or contractor. </t>
  </si>
  <si>
    <t>(2)   SASB EM-MM-320a.1/EM-CO-320a.1: (1) MSHA all-incidence rate, (2) fatality rate, (3) near miss frequency rate (NMFR) and (4) average hours of health, safety, and emergency response training for (a) full-time employees and (b) contract employees.</t>
  </si>
  <si>
    <t>Percentage</t>
  </si>
  <si>
    <r>
      <t>Process Safety Events</t>
    </r>
    <r>
      <rPr>
        <b/>
        <vertAlign val="superscript"/>
        <sz val="11"/>
        <color rgb="FF000000"/>
        <rFont val="Arial"/>
        <family val="2"/>
      </rPr>
      <t xml:space="preserve">(1),(2) </t>
    </r>
  </si>
  <si>
    <t>Processs Related HPIs</t>
  </si>
  <si>
    <t>Frequency per 1,000,000 hours</t>
  </si>
  <si>
    <t xml:space="preserve">(1)   Process safety events are those that typically involve an unexpected mechanical integrity failure in a pipeline system or processing facility that may result in a fire, explosion, rupture or hazardous chemical leak. See above table for HPI definition. </t>
  </si>
  <si>
    <r>
      <t>Occupational Disease Cases by Category</t>
    </r>
    <r>
      <rPr>
        <b/>
        <vertAlign val="superscript"/>
        <sz val="11"/>
        <color rgb="FF000000"/>
        <rFont val="Arial"/>
        <family val="2"/>
      </rPr>
      <t>(1),(2),(3)</t>
    </r>
  </si>
  <si>
    <t>Respiratory Disorders</t>
  </si>
  <si>
    <t>Hearing Loss</t>
  </si>
  <si>
    <t>Musculoskeletal Disorders</t>
  </si>
  <si>
    <t>Cancer</t>
  </si>
  <si>
    <t>Other Medical Disorders</t>
  </si>
  <si>
    <r>
      <t>Occupational Disease Rate</t>
    </r>
    <r>
      <rPr>
        <b/>
        <vertAlign val="superscript"/>
        <sz val="11"/>
        <color rgb="FF000000"/>
        <rFont val="Arial"/>
        <family val="2"/>
      </rPr>
      <t>(1),(2),(4)</t>
    </r>
  </si>
  <si>
    <t>Per 200,000 Hours</t>
  </si>
  <si>
    <t>Per 100,000 Hours</t>
  </si>
  <si>
    <t xml:space="preserve">(1)   Occupational disease data is collected from our insurance providers. Data includes employees at all Teck-controlled assets (operations, projects, closed properties, exploration sites and offices).  Data is based on accepted claims over the past four years and is for employees only; contractor data is not included. Data may be under-reported due to data availability constraints at some offices and legacy properties. </t>
  </si>
  <si>
    <t>(2)   Occupational diseases are defined as an adverse, generally chronic and irreversible health effect associated with overexposure to chemical, physical or biological agents in the workplace (e.g., silicosis, bladder cancer, berylliosis, metal fume fever, asthma).</t>
  </si>
  <si>
    <t>(3)   	Starting in 2024, we are no longer reporting a break down of the number of occupational disease cases by gender. After careful review, we determined that this level of detail did not provide additional insights or actionable benefits for improving workplace health and safety outcomes. By simplifying this aspect of our reporting, we aim to focus on metrics that are more impactful in driving meaningful improvements across all employee groups.</t>
  </si>
  <si>
    <t>(4)   GRI 403-10: Work-related ill health; SASB EM-MM-320a.1/EM-CO-320a.1: (1) MSHA all-incidence rate, (2) fatality rate, (3) near miss frequency rate (NMFR) and (4) average hours of health, safety, and emergency response training for (a) full-time employees and (b) contract employees.</t>
  </si>
  <si>
    <r>
      <t>Total Working Hours - Employees and Contractors</t>
    </r>
    <r>
      <rPr>
        <b/>
        <vertAlign val="superscript"/>
        <sz val="11"/>
        <color rgb="FF000000"/>
        <rFont val="Arial"/>
        <family val="2"/>
      </rPr>
      <t>(1),(2)</t>
    </r>
  </si>
  <si>
    <t>Employees</t>
  </si>
  <si>
    <t>Contractors</t>
  </si>
  <si>
    <r>
      <t>Health and Safety Performance by Country</t>
    </r>
    <r>
      <rPr>
        <b/>
        <vertAlign val="superscript"/>
        <sz val="11"/>
        <color rgb="FF000000"/>
        <rFont val="Arial"/>
        <family val="2"/>
      </rPr>
      <t>(1),(2)</t>
    </r>
  </si>
  <si>
    <t>Teck</t>
  </si>
  <si>
    <t>Combined</t>
  </si>
  <si>
    <t>Lost Time Injury Frequency</t>
  </si>
  <si>
    <t>Lost Time Disabling Injury Frequency</t>
  </si>
  <si>
    <t>Medical Aid Frequency</t>
  </si>
  <si>
    <t>Lost Time Injury Severity</t>
  </si>
  <si>
    <t>Disabling Injury Severity</t>
  </si>
  <si>
    <t>(1)   GRI 403-9: Work-related injuries; SASB EM-MM-320a.1/EM-CO-320a.1: (1) MSHA all-incidence rate, (2) fatality rate, (3) near miss frequency rate (NMFR) and (4) average hours of health, safety, and emergency response training for (a) full-time employees and (b) contract employees.</t>
  </si>
  <si>
    <t xml:space="preserve">(2)   See "Health and Safety Performance" table footnotes for definitions. </t>
  </si>
  <si>
    <r>
      <t>Health &amp; Safety: Teck-Controlled Assets and Non-Controlled Joint Ventures</t>
    </r>
    <r>
      <rPr>
        <b/>
        <vertAlign val="superscript"/>
        <sz val="14"/>
        <color rgb="FF001040"/>
        <rFont val="Arial"/>
        <family val="2"/>
      </rPr>
      <t>(1),(2),(3)</t>
    </r>
  </si>
  <si>
    <t xml:space="preserve">(1)   Teck-controlled assets and non-controlled joint ventures safety statistics include both employees and contractors at all Teck-controlled assets and joint ventures in which Teck does not have operational control. For non-controlled joint ventures, statistics are weighted at percentage ownership. </t>
  </si>
  <si>
    <t xml:space="preserve">(2)   Unless otherwise stated, frequency indicators are calculated by the number of events in the period multiplied by 200,000 and divided by the number of exposure hours in the period, which refers to the total number of actual hours worked by employees/contractors at a site where one or more employees/contractors are working or are present as a condition of their employment and are carrying out activities related to their employment duties. Hours of exposure may be calculated differently from site to site; for example, time sheets, estimations and data from human resources are inputs into the total number of exposure hours. </t>
  </si>
  <si>
    <t xml:space="preserve">(3)   Data in this section excludes data associated with Teck’s previously owned steelmaking coal operations. See "Social Performance - Coal" tab for historical data on the steelmaking coal operations. </t>
  </si>
  <si>
    <r>
      <t>Health and Safety Performance - Teck-Controlled Assets and Non-Controlled Joint Ventures</t>
    </r>
    <r>
      <rPr>
        <b/>
        <vertAlign val="superscript"/>
        <sz val="11"/>
        <color rgb="FF000000"/>
        <rFont val="Arial"/>
        <family val="2"/>
      </rPr>
      <t>(1),(2),(3),(4),(5),(6),(7)</t>
    </r>
  </si>
  <si>
    <t>(5)   GRI 403-9: Work-related injuries, SASB EM-MM-320a.1/EM-CO-320a.1: (1) MSHA all-incidence rate, (2) fatality rate, (3) near miss frequency rate (NMFR) 
and (4) average hours of health, safety, and emergency response training for (a) full-time employees and (b) contract employees.</t>
  </si>
  <si>
    <t>(6)   In 2021, there was a fatality at the Antamina mine, which is operated by BHP and Glencore. See their sustainability report for further information.</t>
  </si>
  <si>
    <t>(7)   In 2020 and 2019, there were fatalities at Fort Hills oil sands mine, which is operated by Suncor. See their sustainability reports for further information.</t>
  </si>
  <si>
    <r>
      <t>High Potential Incident Performance - Teck-Controlled Assets and Non-Controlled Joint Ventures</t>
    </r>
    <r>
      <rPr>
        <b/>
        <vertAlign val="superscript"/>
        <sz val="11"/>
        <color rgb="FF000000"/>
        <rFont val="Arial"/>
        <family val="2"/>
      </rPr>
      <t>(1),(2)</t>
    </r>
  </si>
  <si>
    <r>
      <t>Workforce Demographics</t>
    </r>
    <r>
      <rPr>
        <b/>
        <vertAlign val="superscript"/>
        <sz val="12"/>
        <color theme="1"/>
        <rFont val="Arial"/>
        <family val="2"/>
      </rPr>
      <t>(1),(2),(3),(4)</t>
    </r>
  </si>
  <si>
    <t xml:space="preserve">(1)    Workforce data is based on information as of December 31 of each year; data does not include Teck's previously owned steelmaking coal operations, which were sold in July 2024. Data in this tab includes employees at all Teck-controlled assets, includes regular, casual and fixed-term employees unless otherwise stated. </t>
  </si>
  <si>
    <t xml:space="preserve">(2)    Information related to gender and Indigeneity is based on self-declaration. Race and Ethnicity of our workforce is an optional self-identification category in our HR system. We seek to increase data quality and response rates to improve accuracy of the data each year. </t>
  </si>
  <si>
    <t xml:space="preserve">(3)    Historical human resources-related data has largely been excluded due to limitations in our ability to provide accurate prior-year information excluding Teck's steelmaking coal operations, which were sold in 2024. </t>
  </si>
  <si>
    <t xml:space="preserve">(4)    For definitions of employee categories, see Definitions section at the bottom of this tab. </t>
  </si>
  <si>
    <r>
      <t>Global Workforce by Country and Gender in 2024</t>
    </r>
    <r>
      <rPr>
        <b/>
        <vertAlign val="superscript"/>
        <sz val="11"/>
        <color rgb="FF000000"/>
        <rFont val="Arial"/>
        <family val="2"/>
      </rPr>
      <t>(1),(2)</t>
    </r>
  </si>
  <si>
    <t>Country</t>
  </si>
  <si>
    <t>Women</t>
  </si>
  <si>
    <t>Men</t>
  </si>
  <si>
    <t>Non-Binary and Other Genders </t>
  </si>
  <si>
    <t>Not Specified</t>
  </si>
  <si>
    <t>China</t>
  </si>
  <si>
    <t>Ireland</t>
  </si>
  <si>
    <t>Mexico</t>
  </si>
  <si>
    <t>Peru</t>
  </si>
  <si>
    <t>Türkiye</t>
  </si>
  <si>
    <t>UK</t>
  </si>
  <si>
    <t>United States</t>
  </si>
  <si>
    <t xml:space="preserve">(1)   Includes regular, casual, fixed-term and student employees. </t>
  </si>
  <si>
    <t xml:space="preserve">(2)   GRI 2-7: Employees; SASB EM-MM-000.B: Total number of employees. </t>
  </si>
  <si>
    <r>
      <t>Number of Contractors at Teck</t>
    </r>
    <r>
      <rPr>
        <b/>
        <vertAlign val="superscript"/>
        <sz val="11"/>
        <color rgb="FF000000"/>
        <rFont val="Arial"/>
        <family val="2"/>
      </rPr>
      <t xml:space="preserve">(1),(2),(3) </t>
    </r>
  </si>
  <si>
    <t>Number of Contractors at Teck - FTE basis</t>
  </si>
  <si>
    <t>(1)   Number of contractors at Teck on an full-time equivalent (FTE) basis is calculated from total contractor hours from January 1 - December 31 of the reporting year divided by 2,080 (hours in a full work year).</t>
  </si>
  <si>
    <t>(2)   Includes contractor work hours at all Teck-controlled assets.</t>
  </si>
  <si>
    <t>(3)   GRI 2-8: Workers who are not employees</t>
  </si>
  <si>
    <r>
      <t>Global Workforce by Employment Level and Gender in 2024</t>
    </r>
    <r>
      <rPr>
        <b/>
        <vertAlign val="superscript"/>
        <sz val="11"/>
        <color rgb="FF000000"/>
        <rFont val="Arial"/>
        <family val="2"/>
      </rPr>
      <t>(1)</t>
    </r>
  </si>
  <si>
    <t>Non-Binary and Other Genders</t>
  </si>
  <si>
    <t>Senior Management</t>
  </si>
  <si>
    <t>Middle Management</t>
  </si>
  <si>
    <t>Professionals</t>
  </si>
  <si>
    <t>Professional Support</t>
  </si>
  <si>
    <t xml:space="preserve">Administration </t>
  </si>
  <si>
    <t xml:space="preserve">Hourly/Operators </t>
  </si>
  <si>
    <r>
      <t>Global Workforce by Age and Gender</t>
    </r>
    <r>
      <rPr>
        <b/>
        <vertAlign val="superscript"/>
        <sz val="11"/>
        <color rgb="FF000000"/>
        <rFont val="Arial"/>
        <family val="2"/>
      </rPr>
      <t xml:space="preserve">(1),(2) </t>
    </r>
  </si>
  <si>
    <t>Age</t>
  </si>
  <si>
    <t>Under 30 years</t>
  </si>
  <si>
    <t>30 to 50 years</t>
  </si>
  <si>
    <t>Over 50 years</t>
  </si>
  <si>
    <t xml:space="preserve">(2)   GRI 405-1: Diversity of governance bodies and employees. </t>
  </si>
  <si>
    <t>Workforce by Site</t>
  </si>
  <si>
    <t>Operating Site</t>
  </si>
  <si>
    <t>Gender</t>
  </si>
  <si>
    <t>Indigeneity</t>
  </si>
  <si>
    <t>Indigenous</t>
  </si>
  <si>
    <t>Trail Operations</t>
  </si>
  <si>
    <r>
      <t>Total Employees by Employment Type and Gender</t>
    </r>
    <r>
      <rPr>
        <b/>
        <vertAlign val="superscript"/>
        <sz val="11"/>
        <color rgb="FF000000"/>
        <rFont val="Arial"/>
        <family val="2"/>
      </rPr>
      <t xml:space="preserve">(1),(2) </t>
    </r>
  </si>
  <si>
    <t>Undeclared</t>
  </si>
  <si>
    <t>Regular Full-Time Employees</t>
  </si>
  <si>
    <t>Regular Part-Time Employees</t>
  </si>
  <si>
    <t>Fixed-Term Full-Time Employees</t>
  </si>
  <si>
    <t>Fixed-Term Part-Time Employees</t>
  </si>
  <si>
    <t>Casual Employees</t>
  </si>
  <si>
    <t xml:space="preserve">(1)   Fixed-term employees includes students. </t>
  </si>
  <si>
    <t xml:space="preserve">(2)   GRI 2-7: Employees. </t>
  </si>
  <si>
    <r>
      <t>Total Employees by Employment Type and Region</t>
    </r>
    <r>
      <rPr>
        <b/>
        <vertAlign val="superscript"/>
        <sz val="11"/>
        <rFont val="Arial"/>
        <family val="2"/>
      </rPr>
      <t>(1)</t>
    </r>
  </si>
  <si>
    <t>North America</t>
  </si>
  <si>
    <t>Latin America</t>
  </si>
  <si>
    <t xml:space="preserve">(1)   GRI 2-7: Employees. </t>
  </si>
  <si>
    <t xml:space="preserve">(2)   Fixed-term includes students. </t>
  </si>
  <si>
    <r>
      <t>Percentage of Women in the Workforce</t>
    </r>
    <r>
      <rPr>
        <b/>
        <vertAlign val="superscript"/>
        <sz val="11"/>
        <rFont val="Arial"/>
        <family val="2"/>
      </rPr>
      <t>(1)</t>
    </r>
  </si>
  <si>
    <t>Category</t>
  </si>
  <si>
    <t>Total Workforce</t>
  </si>
  <si>
    <t>Board of Directors</t>
  </si>
  <si>
    <t>All Management</t>
  </si>
  <si>
    <t>Executive Management</t>
  </si>
  <si>
    <t>Junior Management</t>
  </si>
  <si>
    <t>Management Positions in Revenue-Generating Functions</t>
  </si>
  <si>
    <t>Operational and Technical Positions</t>
  </si>
  <si>
    <t>STEM-Related Positions</t>
  </si>
  <si>
    <t xml:space="preserve">(1)   For definitions of employee categories, see Definitions section at the bottom of this tab. </t>
  </si>
  <si>
    <r>
      <t>Race/Ethnicity of Workforce</t>
    </r>
    <r>
      <rPr>
        <b/>
        <vertAlign val="superscript"/>
        <sz val="11"/>
        <color rgb="FF000000"/>
        <rFont val="Arial"/>
        <family val="2"/>
      </rPr>
      <t>(1),(2)</t>
    </r>
  </si>
  <si>
    <t>Number of employees</t>
  </si>
  <si>
    <t>Percentage of employees</t>
  </si>
  <si>
    <t>Black</t>
  </si>
  <si>
    <t>White</t>
  </si>
  <si>
    <t>Latin American</t>
  </si>
  <si>
    <t>Asian</t>
  </si>
  <si>
    <t>Two or More Races</t>
  </si>
  <si>
    <t xml:space="preserve">(1)   Race and Ethnicity of our workforce is an optional self-identification category in our HR system. We seek to increase data quality and response rates to improve accuracy of the data each year. </t>
  </si>
  <si>
    <t xml:space="preserve">(2)    Includes regular employees only. </t>
  </si>
  <si>
    <r>
      <t>Diversity of Governance Bodies</t>
    </r>
    <r>
      <rPr>
        <b/>
        <vertAlign val="superscript"/>
        <sz val="11"/>
        <color theme="1"/>
        <rFont val="Arial"/>
        <family val="2"/>
      </rPr>
      <t>(1)</t>
    </r>
  </si>
  <si>
    <t>Year</t>
  </si>
  <si>
    <r>
      <t>Independent Directors</t>
    </r>
    <r>
      <rPr>
        <b/>
        <vertAlign val="superscript"/>
        <sz val="10"/>
        <color theme="0"/>
        <rFont val="Arial"/>
        <family val="2"/>
      </rPr>
      <t>(2)</t>
    </r>
  </si>
  <si>
    <t>Under 30</t>
  </si>
  <si>
    <t>30 - 50</t>
  </si>
  <si>
    <t>50 and Over</t>
  </si>
  <si>
    <r>
      <t>Visible Minorities</t>
    </r>
    <r>
      <rPr>
        <vertAlign val="superscript"/>
        <sz val="10"/>
        <color rgb="FF000000"/>
        <rFont val="Arial"/>
        <family val="2"/>
      </rPr>
      <t>(3)</t>
    </r>
  </si>
  <si>
    <t xml:space="preserve">People with Disabilities </t>
  </si>
  <si>
    <t>Total Board Members</t>
  </si>
  <si>
    <t xml:space="preserve">(1)   GRI 2-9: Governance structure and composition; GRI 405-1: Diversity of governance bodies and employees. </t>
  </si>
  <si>
    <t>(2)   Teck’s Board considers directors to be independent if (i) they are not members of management and are free of any interest or any business, family, or other relationship that could reasonably be perceived to interfere with their ability to act with a view to the best interests of Teck, other than interests and relationships arising solely from holdings in Teck; and (ii) they do not have any direct or indirect material relationship as defined in accordance with applicable Canadian securities laws.</t>
  </si>
  <si>
    <t>(3)   Visible Minorities includes members of a visible minorities as that term is defined in the Employment Equity Act (Canada), being persons, other than Aboriginal peoples, who are non-Caucasian in race or non-white in colour.</t>
  </si>
  <si>
    <t>Definitions: Workforce Demographics</t>
  </si>
  <si>
    <t>Employee Category</t>
  </si>
  <si>
    <t xml:space="preserve">All Management refers to all levels of management including Senior Management, Middle Management, and Junior Management. </t>
  </si>
  <si>
    <t xml:space="preserve">Executive Management includes individuals in leadership positions reporting directly to the President and CEO. </t>
  </si>
  <si>
    <t xml:space="preserve">Senior Management includes individuals in top management positions that are maximum two levels away from the President and CEO or comparable positions. This includes Executive Management. </t>
  </si>
  <si>
    <t>Middle Management includes individuals who head specific departments or business units, or who serve as project managers. Middle managers are responsible for implementing top management's policies and plans and typically have two management levels below them.</t>
  </si>
  <si>
    <t>Junior Management includes individuals who are front-line managers who are positioned as the lowest level of management within a company’s management hierarchy. These individuals are typically responsible for directing and executing the day-to-day operational objectives of organizations, conveying the directions of higher level managers to operations.</t>
  </si>
  <si>
    <t>Management Positions in Revenue-Generating Functions includes Middle Management or higher positions that are in departments such as sales, or that contribute directly to the output of products or services. It excludes support functions such as HR, IT, Legal.</t>
  </si>
  <si>
    <t>Operational and Technical Positions include roles directly contributing to our operations, such as engineering, environmental and geological sciences, and mine, plant, and mill roles.</t>
  </si>
  <si>
    <t xml:space="preserve">STEM-Related Positions include employees with STEM-related qualification that make use of these skills in their operational position. </t>
  </si>
  <si>
    <r>
      <t>Talent Management</t>
    </r>
    <r>
      <rPr>
        <b/>
        <vertAlign val="superscript"/>
        <sz val="12"/>
        <color rgb="FF001040"/>
        <rFont val="Arial"/>
        <family val="2"/>
      </rPr>
      <t>(1),(2),(3),(4)</t>
    </r>
  </si>
  <si>
    <t xml:space="preserve">(1)    Workforce data is based on information as of December 31 of each year; data does not include Teck's previously owned steelmaking coal operations, which were sold in July 2024. Data in this tab includes employees at all Teck-controlled assets, includes regular, casual, student and fixed-term employees unless otherwise stated. </t>
  </si>
  <si>
    <t xml:space="preserve">(2)    For definitions of employee categories, see "Defintiions" section at the bottom of the tab. </t>
  </si>
  <si>
    <t>(3)    Information related to gender is based on self-declaration.</t>
  </si>
  <si>
    <t xml:space="preserve">(4)    Historical human resources-related data has largely been excluded due to limitations in our ability to provide accurate prior-year information excluding Teck's steelmaking coal operations, which were sold in 2024. Where historical information has been included in this tab, data includes the previously owned steelmaking coal operations. </t>
  </si>
  <si>
    <r>
      <t>New Hires by Gender, Age Group, Region and Indigeneity</t>
    </r>
    <r>
      <rPr>
        <b/>
        <vertAlign val="superscript"/>
        <sz val="11"/>
        <color rgb="FF000000"/>
        <rFont val="Arial"/>
        <family val="2"/>
      </rPr>
      <t>(1),(2),(3)</t>
    </r>
    <r>
      <rPr>
        <b/>
        <sz val="11"/>
        <color rgb="FF000000"/>
        <rFont val="Arial"/>
        <family val="2"/>
      </rPr>
      <t xml:space="preserve"> </t>
    </r>
  </si>
  <si>
    <t>Region</t>
  </si>
  <si>
    <t>Non-Binary &amp; Other Genders</t>
  </si>
  <si>
    <t>Over 50 Years</t>
  </si>
  <si>
    <t>Non-Indigenous</t>
  </si>
  <si>
    <t>Employee New Hires (Regular)</t>
  </si>
  <si>
    <t xml:space="preserve"> -   </t>
  </si>
  <si>
    <t>Percentage of Workforce</t>
  </si>
  <si>
    <t xml:space="preserve">(1)   Includes regular employees only. </t>
  </si>
  <si>
    <t xml:space="preserve">(2)   Percentage of workforce is calculated by dividing the total regular employee new hires by the total regular employees in each category. </t>
  </si>
  <si>
    <t xml:space="preserve">(3)   GRI 401-1: New employee hires and employee turnover. </t>
  </si>
  <si>
    <r>
      <t>Open Positions Filled by Internal Candidates</t>
    </r>
    <r>
      <rPr>
        <b/>
        <vertAlign val="superscript"/>
        <sz val="11"/>
        <color rgb="FF000000"/>
        <rFont val="Arial"/>
        <family val="2"/>
      </rPr>
      <t>(1)</t>
    </r>
  </si>
  <si>
    <r>
      <t>Full time, permanent positions filled by internal candidates</t>
    </r>
    <r>
      <rPr>
        <vertAlign val="superscript"/>
        <sz val="10"/>
        <color theme="1"/>
        <rFont val="Arial"/>
        <family val="2"/>
      </rPr>
      <t>(2)</t>
    </r>
  </si>
  <si>
    <t xml:space="preserve">(1)   For equity and transparency, we track the number of open positions filled by internal candidates. The significant increase of net new hires from 2021 to 2022 contributed to the relative decrease in percentage of open positions filled by internal candidates. </t>
  </si>
  <si>
    <t>(2)   Internal candidates includes all Teck employees, including regular employees, fixed-term employees, casual employees, and students.</t>
  </si>
  <si>
    <r>
      <t>Turnover by Gender, Age Group, and Country</t>
    </r>
    <r>
      <rPr>
        <b/>
        <vertAlign val="superscript"/>
        <sz val="11"/>
        <color rgb="FF000000"/>
        <rFont val="Arial"/>
        <family val="2"/>
      </rPr>
      <t>(1),(2)</t>
    </r>
  </si>
  <si>
    <t>Number of Regular Terminations</t>
  </si>
  <si>
    <r>
      <t xml:space="preserve">Total </t>
    </r>
    <r>
      <rPr>
        <b/>
        <i/>
        <sz val="10"/>
        <color rgb="FF000000"/>
        <rFont val="Arial"/>
        <family val="2"/>
      </rPr>
      <t>regular</t>
    </r>
    <r>
      <rPr>
        <b/>
        <sz val="10"/>
        <color rgb="FF000000"/>
        <rFont val="Arial"/>
        <family val="2"/>
      </rPr>
      <t xml:space="preserve"> employees (to hide, for calculation only) </t>
    </r>
  </si>
  <si>
    <t>Turnover Rate</t>
  </si>
  <si>
    <t xml:space="preserve">(1)   Employee turnover rates are calculated as the number of terminations over total headcount as of December 31 of each year. Overall turnover includes voluntary and involuntary terminations. Includes regular employees only. </t>
  </si>
  <si>
    <t xml:space="preserve">(2)   GRI 401-1: New employee hires and employee turnover. </t>
  </si>
  <si>
    <r>
      <t>Return to Work and Retention Rates After Parental Leave</t>
    </r>
    <r>
      <rPr>
        <b/>
        <vertAlign val="superscript"/>
        <sz val="11"/>
        <rFont val="Arial"/>
        <family val="2"/>
      </rPr>
      <t>(1)</t>
    </r>
  </si>
  <si>
    <t>Number of employees who took parental leave</t>
  </si>
  <si>
    <r>
      <t>Number of employees who returned to work after parental leave ended</t>
    </r>
    <r>
      <rPr>
        <vertAlign val="superscript"/>
        <sz val="10"/>
        <color rgb="FF000000"/>
        <rFont val="Arial"/>
        <family val="2"/>
      </rPr>
      <t>(2)</t>
    </r>
  </si>
  <si>
    <t>Number of employees who returned to work after parental leave ended that were still employed 12 months after their return to work</t>
  </si>
  <si>
    <r>
      <t>Return to work rate of employees who took parental leave (%)</t>
    </r>
    <r>
      <rPr>
        <vertAlign val="superscript"/>
        <sz val="10"/>
        <color rgb="FF000000"/>
        <rFont val="Arial"/>
        <family val="2"/>
      </rPr>
      <t>(3)</t>
    </r>
  </si>
  <si>
    <r>
      <t>Retention rate of employees who took parental leave (%)</t>
    </r>
    <r>
      <rPr>
        <vertAlign val="superscript"/>
        <sz val="10"/>
        <color rgb="FF000000"/>
        <rFont val="Arial"/>
        <family val="2"/>
      </rPr>
      <t>(4)</t>
    </r>
  </si>
  <si>
    <t xml:space="preserve">(1)   GRI 401-3: Parental leave. </t>
  </si>
  <si>
    <r>
      <t xml:space="preserve">(2)   Includes </t>
    </r>
    <r>
      <rPr>
        <sz val="8"/>
        <rFont val="Arial"/>
        <family val="2"/>
      </rPr>
      <t>regular</t>
    </r>
    <r>
      <rPr>
        <sz val="8"/>
        <color rgb="FF000000"/>
        <rFont val="Arial"/>
        <family val="2"/>
      </rPr>
      <t xml:space="preserve"> employees returning from parental leave in the prior reporting period.</t>
    </r>
  </si>
  <si>
    <t>(3)   Return to work rate is the total number of employees who returned to work after parental leave, expressed as a percentage of total number of employees due to return to work after taking parental leave. A percentage over 100% indicates that the number of employees who returned from parental leave in a reported year is greater than the number of employees who took parental leave that same year.</t>
  </si>
  <si>
    <t>(4)   Retention rate is the total number of employees retained 12 months after returning to work following a period of parental leave, expressed as a percentage of total number of employees returning from parental leave in the prior reporting period.</t>
  </si>
  <si>
    <r>
      <t>Investment Spend on Training</t>
    </r>
    <r>
      <rPr>
        <b/>
        <vertAlign val="superscript"/>
        <sz val="11"/>
        <color rgb="FF000000"/>
        <rFont val="Arial"/>
        <family val="2"/>
      </rPr>
      <t>(1)</t>
    </r>
    <r>
      <rPr>
        <b/>
        <sz val="11"/>
        <color rgb="FF000000"/>
        <rFont val="Arial"/>
        <family val="2"/>
      </rPr>
      <t xml:space="preserve"> </t>
    </r>
  </si>
  <si>
    <t>Dollars spent on training across the company (millions)</t>
  </si>
  <si>
    <r>
      <t>Average training expenditure per full-time employee</t>
    </r>
    <r>
      <rPr>
        <vertAlign val="superscript"/>
        <sz val="10"/>
        <color rgb="FF000000"/>
        <rFont val="Arial"/>
        <family val="2"/>
      </rPr>
      <t xml:space="preserve">(2) </t>
    </r>
  </si>
  <si>
    <t xml:space="preserve">(1)   We equip our employees for future workplace and leadership needs, including upskilling and reskilling, by investing in training and skills development programs. </t>
  </si>
  <si>
    <t xml:space="preserve">(2)   Average training expenditure per full time employee is calculated by dividing total investment spend on training by total number of employees. </t>
  </si>
  <si>
    <r>
      <t>Average Hours of Training per Employee by Management Level and Gender</t>
    </r>
    <r>
      <rPr>
        <b/>
        <vertAlign val="superscript"/>
        <sz val="11"/>
        <color rgb="FF000000"/>
        <rFont val="Arial"/>
        <family val="2"/>
      </rPr>
      <t xml:space="preserve">(1),(2),(3) </t>
    </r>
  </si>
  <si>
    <t xml:space="preserve">(1)   Data includes employees working at Teck-controlled operating assets only. Does not include global functions including Exploration and Geosciences, Legacy, Offices, Project Development Group, and Technical / Technical Services. </t>
  </si>
  <si>
    <t xml:space="preserve">(2)   For definitions of employee categories, see Definitions section at the bottom of this tab. </t>
  </si>
  <si>
    <t>(3)   GRI 404-1: Average hours of training per year per employee.</t>
  </si>
  <si>
    <r>
      <t>Training on for Health, Safety and Emergency Management</t>
    </r>
    <r>
      <rPr>
        <b/>
        <vertAlign val="superscript"/>
        <sz val="11"/>
        <color rgb="FF000000"/>
        <rFont val="Arial"/>
        <family val="2"/>
      </rPr>
      <t>(1),(2)</t>
    </r>
  </si>
  <si>
    <t>Average hours of training per employee</t>
  </si>
  <si>
    <t xml:space="preserve">(1)   Data includes employees working at Teck Red Dog and HVC sites only for Mine Rescue and Emergency response training hours. </t>
  </si>
  <si>
    <t>(2)   GRI 403-5: Worker training on occupational health and safety, SASB EM-MM-320a.1: Workforce health and safety</t>
  </si>
  <si>
    <r>
      <t>Employee Engagement Index</t>
    </r>
    <r>
      <rPr>
        <b/>
        <vertAlign val="superscript"/>
        <sz val="11"/>
        <color theme="1"/>
        <rFont val="Arial"/>
        <family val="2"/>
      </rPr>
      <t>(1)</t>
    </r>
    <r>
      <rPr>
        <b/>
        <sz val="11"/>
        <color theme="1"/>
        <rFont val="Arial"/>
        <family val="2"/>
      </rPr>
      <t xml:space="preserve"> </t>
    </r>
  </si>
  <si>
    <t>Employee Engagement from the Inclusion &amp; Engagement Survey</t>
  </si>
  <si>
    <t xml:space="preserve">(1)   Teck conducts an Inclusion and Engagement survey, which serves as a key feedback mechanism for all regular and fixed-term employees. The results of the 2022 survey found a 78% Employee Engagement Index which reflects employee sentiment related to feeling engaged, enabled, and energized. </t>
  </si>
  <si>
    <r>
      <t>Entry Level Wage Compared to Local Minimum Wage</t>
    </r>
    <r>
      <rPr>
        <b/>
        <vertAlign val="superscript"/>
        <sz val="11"/>
        <color theme="1"/>
        <rFont val="Arial"/>
        <family val="2"/>
      </rPr>
      <t>(1),(2),(3),(4)</t>
    </r>
  </si>
  <si>
    <t>Countries</t>
  </si>
  <si>
    <t>2.1:1</t>
  </si>
  <si>
    <t>1.9 : 1</t>
  </si>
  <si>
    <t>2.3:1</t>
  </si>
  <si>
    <t>2.2:1</t>
  </si>
  <si>
    <t>2.2 : 1</t>
  </si>
  <si>
    <t>2.3 : 1</t>
  </si>
  <si>
    <t>1.5:1</t>
  </si>
  <si>
    <t>1.6 : 1</t>
  </si>
  <si>
    <t>1.8 : 1</t>
  </si>
  <si>
    <t>2.0:1</t>
  </si>
  <si>
    <t>(1)   For Canada, Teck wages are compared against the B.C. minimum wage. For United States, Teck wages are compared against the Alaska minimum wage. In Chile, they are compared against the national minimum wage. Teck provides competitive wages that are above the local minimum for all employees.</t>
  </si>
  <si>
    <t>(2)   The figures represented in this table are for hourly employees and do not include contractors.</t>
  </si>
  <si>
    <r>
      <t>(3)</t>
    </r>
    <r>
      <rPr>
        <sz val="8"/>
        <color rgb="FF000000"/>
        <rFont val="Times New Roman"/>
        <family val="1"/>
      </rPr>
      <t xml:space="preserve">   </t>
    </r>
    <r>
      <rPr>
        <sz val="8"/>
        <color rgb="FF000000"/>
        <rFont val="Arial"/>
        <family val="2"/>
      </rPr>
      <t>The figures representing Chile are for lowest paid operations role as Chilean operations do not have hourly employees.</t>
    </r>
  </si>
  <si>
    <t>(4)   GRI 202-1: Ratios of standard entry level wage by gender compared to local minimum wage</t>
  </si>
  <si>
    <r>
      <t>Ratio of Basic Salary and Remuneration</t>
    </r>
    <r>
      <rPr>
        <b/>
        <vertAlign val="superscript"/>
        <sz val="11"/>
        <color theme="1"/>
        <rFont val="Arial"/>
        <family val="2"/>
      </rPr>
      <t>(1),(2),(3)</t>
    </r>
  </si>
  <si>
    <t xml:space="preserve">Average Basic Salary 
(Women: Men) </t>
  </si>
  <si>
    <t>Average Remuneration (Women: Men)</t>
  </si>
  <si>
    <t>Average Basic Salary 
(Women: Men)</t>
  </si>
  <si>
    <r>
      <t>Canada</t>
    </r>
    <r>
      <rPr>
        <b/>
        <vertAlign val="superscript"/>
        <sz val="10"/>
        <color rgb="FF000000"/>
        <rFont val="Arial"/>
        <family val="2"/>
      </rPr>
      <t>(4)</t>
    </r>
  </si>
  <si>
    <t>0.9 : 1.0</t>
  </si>
  <si>
    <t xml:space="preserve"> 0.9 : 1</t>
  </si>
  <si>
    <t xml:space="preserve"> 0.9:1 </t>
  </si>
  <si>
    <t>0.9 : 1</t>
  </si>
  <si>
    <t>0.7 : 1</t>
  </si>
  <si>
    <t>1.0 : 1.0</t>
  </si>
  <si>
    <t xml:space="preserve"> 1.0 : 1 </t>
  </si>
  <si>
    <t>1 : 1</t>
  </si>
  <si>
    <t xml:space="preserve"> 0.9 : 1 </t>
  </si>
  <si>
    <t>0.8 : 1.0</t>
  </si>
  <si>
    <t xml:space="preserve"> 0.8 : 1 </t>
  </si>
  <si>
    <t xml:space="preserve"> 0.8:1 </t>
  </si>
  <si>
    <t>0.8 : 1</t>
  </si>
  <si>
    <t>Administration</t>
  </si>
  <si>
    <t>Hourly/Operators</t>
  </si>
  <si>
    <t>0.7 : 1.0</t>
  </si>
  <si>
    <t xml:space="preserve"> 0.7 : 1 </t>
  </si>
  <si>
    <t xml:space="preserve"> 0.6 : 1 </t>
  </si>
  <si>
    <t>n/a</t>
  </si>
  <si>
    <t xml:space="preserve"> 1.1 : 1 </t>
  </si>
  <si>
    <t>1.2 : 1</t>
  </si>
  <si>
    <t>1.1 : 1.0</t>
  </si>
  <si>
    <t xml:space="preserve">1 : 1 </t>
  </si>
  <si>
    <t>1.4 : 1</t>
  </si>
  <si>
    <t>1.1 : 1</t>
  </si>
  <si>
    <t xml:space="preserve">(1)   GRI 405-2: Ratio of basic salary and remuneration of women to men. </t>
  </si>
  <si>
    <t>(2)   Remuneration is calculated as Total compensation which includes: (base salary (2080*hourly rate for hourly employees), target bonus (not actual), target profit share (not actual), target long term incentive (not actual), other fixed payments (Chile Only)</t>
  </si>
  <si>
    <t xml:space="preserve">(3)   For definitions of employee categories, see Definitions section at the bottom of this tab. </t>
  </si>
  <si>
    <t>(4)   Includes President and CEO.</t>
  </si>
  <si>
    <r>
      <t>Annual Total Compensation Ratio</t>
    </r>
    <r>
      <rPr>
        <b/>
        <vertAlign val="superscript"/>
        <sz val="11"/>
        <color rgb="FF000000"/>
        <rFont val="Arial"/>
        <family val="2"/>
      </rPr>
      <t>(1),(2),(3)</t>
    </r>
  </si>
  <si>
    <t xml:space="preserve">Annual Total Compensation Ratio </t>
  </si>
  <si>
    <t>Percentage Increase in Annual Total Compensation Ratio</t>
  </si>
  <si>
    <t>Highest Paid Employee</t>
  </si>
  <si>
    <r>
      <t>Median of All Employees</t>
    </r>
    <r>
      <rPr>
        <b/>
        <vertAlign val="superscript"/>
        <sz val="10"/>
        <color rgb="FFFFFFFF"/>
        <rFont val="Arial"/>
        <family val="2"/>
      </rPr>
      <t>(4)</t>
    </r>
  </si>
  <si>
    <t>Ratio</t>
  </si>
  <si>
    <t>105 : 1</t>
  </si>
  <si>
    <t>-1.4 : 1</t>
  </si>
  <si>
    <r>
      <t>2023</t>
    </r>
    <r>
      <rPr>
        <b/>
        <vertAlign val="superscript"/>
        <sz val="10"/>
        <rFont val="Arial"/>
        <family val="2"/>
      </rPr>
      <t>(5)</t>
    </r>
  </si>
  <si>
    <t>94 : 1</t>
  </si>
  <si>
    <t>-14.4%</t>
  </si>
  <si>
    <t>-5 : 1</t>
  </si>
  <si>
    <t>113 : 1</t>
  </si>
  <si>
    <t>0.25 : 1</t>
  </si>
  <si>
    <t>(1)   This table presents the ratio of the percentage increase in annual total compensation for the highest-paid individual to the percentage increase in median annual total compensation for all employees (excluding the highest-paid individual).</t>
  </si>
  <si>
    <t>(2)   Data includes salaried/hourly, union/non-union employees in 3 regions with significant operations (Canada/US/Chile).  Total compensation includes: (base salary (2080*hourly rate for hourly employees), target bonus (not actual), target profit share (not actual), target long term incentive (not actual), other fixed payments (Chile Only)</t>
  </si>
  <si>
    <t xml:space="preserve">(3)   GRI 2-21: Annual total compensation ratio. </t>
  </si>
  <si>
    <t>(4)   The median total direct compensation is calculated for all employees, excluding contractors, based on estimates.  To harmonize the median across all regions, total compensation is converted to CAD. Currency exchange rates affect the Year over Year comparison of median values in currencies other than CAD.</t>
  </si>
  <si>
    <t xml:space="preserve">(5)   The percentage decrease in annual total reflects the change in President and CEO. </t>
  </si>
  <si>
    <t>Definitions: Talent Management</t>
  </si>
  <si>
    <t>Professionals include individuals responsible for executing operational objectives.</t>
  </si>
  <si>
    <t>Professional support includes individuals responsible for supporting operational objectives.</t>
  </si>
  <si>
    <t>Administration include individuals who provide administrative support across various departments and maintain the day-to-day functions of the organization.</t>
  </si>
  <si>
    <t>Hourly/Operators include individuals who are executing work at our operations.</t>
  </si>
  <si>
    <r>
      <t>Relationships with Communities</t>
    </r>
    <r>
      <rPr>
        <b/>
        <vertAlign val="superscript"/>
        <sz val="14"/>
        <color rgb="FF001040"/>
        <rFont val="Arial"/>
        <family val="2"/>
      </rPr>
      <t>(1)</t>
    </r>
  </si>
  <si>
    <t xml:space="preserve">(1)  Data in this section includes Teck-controlled operations unless otherwise stated. Data in this section excludes data associated with Teck’s previously owned steelmaking coal operations. See "Social - Coal Operations" tab for historical data on the steelmaking coal operations. </t>
  </si>
  <si>
    <r>
      <rPr>
        <b/>
        <sz val="11"/>
        <color rgb="FF000000"/>
        <rFont val="Arial"/>
      </rPr>
      <t>Significant Grievances Received in 2024 through Feedback Mechanisms by Topic Category and Site</t>
    </r>
    <r>
      <rPr>
        <b/>
        <vertAlign val="superscript"/>
        <sz val="11"/>
        <color rgb="FF000000"/>
        <rFont val="Arial"/>
      </rPr>
      <t>(1),(2),(3)</t>
    </r>
  </si>
  <si>
    <t>Community Investment</t>
  </si>
  <si>
    <t>Economic Opportunities</t>
  </si>
  <si>
    <t>Health and Safety</t>
  </si>
  <si>
    <t>Land and Resource Use</t>
  </si>
  <si>
    <t>Mining Practices and Activities</t>
  </si>
  <si>
    <t>Social and Communities</t>
  </si>
  <si>
    <t>Transportation and Utilities</t>
  </si>
  <si>
    <t>(1)   Our feedback system allows for multiple labels to be assigned to each grievance/feedback. For the purpose of this table, we have chosen the primary label assigned by our community relations practitioners.</t>
  </si>
  <si>
    <t>(2)   For reporting purposes, all grievances assessed at Level 3 and above based on our risk management consequence matrix are disclosed. Due to an update in our risk management consequence matrix and approach to ranking grievances in 2024, this data may not be comparable to previous years.</t>
  </si>
  <si>
    <t>(3)   GRI 14.10.4 Reporting on local communities: Additional sector disclosures.</t>
  </si>
  <si>
    <r>
      <t>New Significant Disputes</t>
    </r>
    <r>
      <rPr>
        <b/>
        <vertAlign val="superscript"/>
        <sz val="11"/>
        <color theme="1"/>
        <rFont val="Arial"/>
        <family val="2"/>
      </rPr>
      <t xml:space="preserve">(1),(2) </t>
    </r>
  </si>
  <si>
    <t xml:space="preserve"># of new significant disputes </t>
  </si>
  <si>
    <t>(1)   Disputes are defined as issues that are longer term (greater than two years) between the company and the potentially impacted community, and that are related to land use, customary and other rights of communities and Indigenous Peoples. Teck uses a risk management consequence matrix (from Level 1 to 6, with 6 being highest) to determine severity, which includes environmental, safety, community, reputational, legal and financial aspects. “Significant disputes” are assessed as Level 4, 5 or 6 severity.</t>
  </si>
  <si>
    <t xml:space="preserve">(2)   GRI 14.12.3: Additional Sector Disclosures, conflicts or violations of land and resource rights </t>
  </si>
  <si>
    <r>
      <t>Workers Hired from the Local Community in 2024</t>
    </r>
    <r>
      <rPr>
        <b/>
        <vertAlign val="superscript"/>
        <sz val="11"/>
        <color rgb="FF000000"/>
        <rFont val="Arial"/>
      </rPr>
      <t xml:space="preserve">(1),(2),(3),(4) </t>
    </r>
  </si>
  <si>
    <t xml:space="preserve">Operation </t>
  </si>
  <si>
    <t xml:space="preserve">Total Local Employees </t>
  </si>
  <si>
    <t xml:space="preserve">Total </t>
  </si>
  <si>
    <t>(1)   “Local” is defined as persons or groups of persons living and/or working in any areas that are economically, socially or environmentally impacted (positively or negatively) by an organization’s operations. The community can range from persons living adjacent to operations to isolated settlements at a distance from operations, but when individuals are still likely to be affected by operations. Local employees and suppliers are defined as those based in the host province (Canada), state (US) or region (Chile). The operations whose areas of influence (AOI) include out-of-province/state communities are included in the definition of "local".</t>
  </si>
  <si>
    <t xml:space="preserve">(2)    Local employment percentage is calculated by dividing the number of local employees by the total number of employees. The gender breakdown of local employment is calculated by dividing the number of local employees who are women by the total number of employees who are women, and the total number of local employees who are men by the total number of employees who are men. </t>
  </si>
  <si>
    <t>(3)   GRI 14.9.6: Percentage of workers hired from the local community</t>
  </si>
  <si>
    <t xml:space="preserve">(4)   Includes employees at Teck-controlled operations only. </t>
  </si>
  <si>
    <r>
      <t>Management Hired from the Local Community in 2024</t>
    </r>
    <r>
      <rPr>
        <b/>
        <vertAlign val="superscript"/>
        <sz val="11"/>
        <color rgb="FF000000"/>
        <rFont val="Arial"/>
      </rPr>
      <t>(1),(2),(3),(4),(5)</t>
    </r>
  </si>
  <si>
    <t>Total Local Management</t>
  </si>
  <si>
    <t>not reported</t>
  </si>
  <si>
    <t>Total by gender</t>
  </si>
  <si>
    <t xml:space="preserve">(2)    Management here includes middle and senior management. Middle management includes individuals who head specific departments or business units, or who serve as project managers. Middle managers are responsible for implementing top management's policies and plans and typically have two management levels below them. Senior management includes individuals in top management positions that are maximum two levels away from the President and CEO or comparable positions. This includes Executive Management. </t>
  </si>
  <si>
    <t xml:space="preserve">(3)    Local management percentage is calculated by dividing the number of local management employees by the total number of management employees. The gender breakdown of local management is calculated by dividing the number of local management employees who are women by the total number of management employees who are women, and the total number of local management employees who are men by the total number of management employees who are men. </t>
  </si>
  <si>
    <t xml:space="preserve">(4)   GRI 202-2: Proportion of senior management hired from the local community, GRI 14.21.2: Breakdown of the percentage of senior management hired from the local community by gender. </t>
  </si>
  <si>
    <t xml:space="preserve">(5)   Includes employees at Teck-controlled operations only. </t>
  </si>
  <si>
    <r>
      <t>Percentage of Spending on Local Suppliers</t>
    </r>
    <r>
      <rPr>
        <b/>
        <vertAlign val="superscript"/>
        <sz val="11"/>
        <color theme="1"/>
        <rFont val="Arial"/>
        <family val="2"/>
      </rPr>
      <t>(1),(2)</t>
    </r>
  </si>
  <si>
    <t xml:space="preserve">(2)   GRI 204-1: Proportion of spending on local suppliers. </t>
  </si>
  <si>
    <r>
      <t>Community Engagement and Impact Assessments</t>
    </r>
    <r>
      <rPr>
        <b/>
        <vertAlign val="superscript"/>
        <sz val="11"/>
        <color theme="1"/>
        <rFont val="Arial"/>
        <family val="2"/>
      </rPr>
      <t>(1)</t>
    </r>
  </si>
  <si>
    <t xml:space="preserve">Year of most recent Social Impact Assessment </t>
  </si>
  <si>
    <t>Engagement with works councils and committees</t>
  </si>
  <si>
    <t>Planned for 2026</t>
  </si>
  <si>
    <t>Percentage of sites</t>
  </si>
  <si>
    <t>(1)   GRI 413-1, 14.10.2: Operations with local community engagement, impact assessments, and development programs</t>
  </si>
  <si>
    <r>
      <t>Relationships with Indigenous Peoples</t>
    </r>
    <r>
      <rPr>
        <b/>
        <vertAlign val="superscript"/>
        <sz val="14"/>
        <color rgb="FF001040"/>
        <rFont val="Arial"/>
        <family val="2"/>
      </rPr>
      <t>(1)</t>
    </r>
  </si>
  <si>
    <r>
      <rPr>
        <b/>
        <sz val="11"/>
        <color rgb="FF000000"/>
        <rFont val="Arial"/>
      </rPr>
      <t>Procurement Spend on Suppliers Who Self-Identified as Indigenous</t>
    </r>
    <r>
      <rPr>
        <b/>
        <vertAlign val="superscript"/>
        <sz val="11"/>
        <color rgb="FF000000"/>
        <rFont val="Arial"/>
      </rPr>
      <t>(1)</t>
    </r>
  </si>
  <si>
    <t>Dollars spent (millions)</t>
  </si>
  <si>
    <t>(1)    An Indigenous business qualifies if it is identified by a Teck agreement-holding Indigenous community, listed in an Indigenous business directory, or self-identifies as an Indigenous business from an established Indigenous community.</t>
  </si>
  <si>
    <r>
      <t>Community Investment Focused on Indigenous Peoples</t>
    </r>
    <r>
      <rPr>
        <b/>
        <vertAlign val="superscript"/>
        <sz val="11"/>
        <color theme="1"/>
        <rFont val="Arial"/>
        <family val="2"/>
      </rPr>
      <t>(1)</t>
    </r>
  </si>
  <si>
    <t xml:space="preserve">Community Investment (millions) </t>
  </si>
  <si>
    <t xml:space="preserve">Number of organizations supported </t>
  </si>
  <si>
    <t>% of total community investment focused on Indigenous Peoples</t>
  </si>
  <si>
    <t>(1)   Community investment is voluntary, charitable contributions or actions that are beyond the scope of our normal business activities and intended to benefit communities in ways that are sustainable, support community development outcomes, advance Teck’s business objectives, and align with Teck’s values. Community investments include financial contributions and in-kind contributions. Administrative costs related to community investment activities and employee volunteering time are excluded.</t>
  </si>
  <si>
    <r>
      <rPr>
        <b/>
        <sz val="11"/>
        <color rgb="FF000000"/>
        <rFont val="Arial"/>
      </rPr>
      <t>Number of Active Indigenous Agreements</t>
    </r>
    <r>
      <rPr>
        <b/>
        <vertAlign val="superscript"/>
        <sz val="11"/>
        <color rgb="FF000000"/>
        <rFont val="Arial"/>
      </rPr>
      <t>(1),(2)</t>
    </r>
  </si>
  <si>
    <t>Number of agreements</t>
  </si>
  <si>
    <t>(1)   Active agreements are defined as agreements that have come into effect and are currently in force.</t>
  </si>
  <si>
    <t>(2)    Includes agreements at active operations, development projects, and exploration sites</t>
  </si>
  <si>
    <r>
      <t>Active Agreements with Indigenous Peoples</t>
    </r>
    <r>
      <rPr>
        <b/>
        <vertAlign val="superscript"/>
        <sz val="11"/>
        <color theme="1"/>
        <rFont val="Arial"/>
        <family val="2"/>
      </rPr>
      <t xml:space="preserve">(1) </t>
    </r>
  </si>
  <si>
    <t>Business Unit</t>
  </si>
  <si>
    <t>Project/Operation</t>
  </si>
  <si>
    <t>Community of Interest</t>
  </si>
  <si>
    <t>Agreement Type</t>
  </si>
  <si>
    <t>Signed (year)</t>
  </si>
  <si>
    <t>Quebrada Blanca (QB)</t>
  </si>
  <si>
    <t>Asociación Indígena Chusquina y Huari Plaza</t>
  </si>
  <si>
    <t xml:space="preserve">Cooperation, Sustainability and Mutual Benefit Agreement </t>
  </si>
  <si>
    <t>Comunidad Indígena Quechua de Puquios</t>
  </si>
  <si>
    <t xml:space="preserve">Collaboration Protocol </t>
  </si>
  <si>
    <t>Asociación Índigena Aymara Naciente Collahuasi</t>
  </si>
  <si>
    <t>Cooperation, Sustainability and Mutual Benefit Agreement</t>
  </si>
  <si>
    <r>
      <rPr>
        <sz val="10"/>
        <color rgb="FF000000"/>
        <rFont val="Arial"/>
      </rPr>
      <t>2024</t>
    </r>
    <r>
      <rPr>
        <vertAlign val="superscript"/>
        <sz val="10"/>
        <color rgb="FF000000"/>
        <rFont val="Arial"/>
      </rPr>
      <t>(2)</t>
    </r>
  </si>
  <si>
    <t>Asociación Ganadera Indígena de Copaquire (AGIC)</t>
  </si>
  <si>
    <t>Cooperation, Sustainability and Mutual Benefit Agreement.</t>
  </si>
  <si>
    <t>Comunidad Indígena Quechua Huatacondo</t>
  </si>
  <si>
    <r>
      <rPr>
        <sz val="10"/>
        <color rgb="FF000000"/>
        <rFont val="Arial"/>
      </rPr>
      <t>2024</t>
    </r>
    <r>
      <rPr>
        <vertAlign val="superscript"/>
        <sz val="10"/>
        <color rgb="FF000000"/>
        <rFont val="Arial"/>
      </rPr>
      <t>(3)</t>
    </r>
  </si>
  <si>
    <t xml:space="preserve">Smelting </t>
  </si>
  <si>
    <t>Okanagan Nation Alliance</t>
  </si>
  <si>
    <t>Permission Letter and Key Agreement</t>
  </si>
  <si>
    <r>
      <rPr>
        <sz val="10"/>
        <color rgb="FF000000"/>
        <rFont val="Arial"/>
      </rPr>
      <t>2024</t>
    </r>
    <r>
      <rPr>
        <vertAlign val="superscript"/>
        <sz val="10"/>
        <color rgb="FF000000"/>
        <rFont val="Arial"/>
      </rPr>
      <t>(4)</t>
    </r>
  </si>
  <si>
    <t>Exploration</t>
  </si>
  <si>
    <t>Bulloo</t>
  </si>
  <si>
    <t>Nharnuwangga Wajarri and Ngarlawangga</t>
  </si>
  <si>
    <t>Heritage Agreement</t>
  </si>
  <si>
    <t>Ngarlawangga</t>
  </si>
  <si>
    <t>Exploration  </t>
  </si>
  <si>
    <t>Peru  </t>
  </si>
  <si>
    <t>Quellopunta</t>
  </si>
  <si>
    <t>Sacsaquero</t>
  </si>
  <si>
    <t>Sampling</t>
  </si>
  <si>
    <t>Pilpichaca</t>
  </si>
  <si>
    <t>Cobreorco</t>
  </si>
  <si>
    <t>Sañayca</t>
  </si>
  <si>
    <t xml:space="preserve">Drilling activities execution authorization agreement </t>
  </si>
  <si>
    <t>Pampachiri</t>
  </si>
  <si>
    <t>Tina</t>
  </si>
  <si>
    <t>Tambopata</t>
  </si>
  <si>
    <t>Geophysics</t>
  </si>
  <si>
    <t>Yurac</t>
  </si>
  <si>
    <t>Santa Rosa</t>
  </si>
  <si>
    <t>Carhuacayan</t>
  </si>
  <si>
    <t>SAIS Pachacutec</t>
  </si>
  <si>
    <t>Kibo</t>
  </si>
  <si>
    <t>Llillinta Ingahuasi</t>
  </si>
  <si>
    <t>Paccha</t>
  </si>
  <si>
    <t>Llacabamba</t>
  </si>
  <si>
    <t>Julcan</t>
  </si>
  <si>
    <t>San Jose de Apata</t>
  </si>
  <si>
    <t>Huachon</t>
  </si>
  <si>
    <t>Ticlacayan</t>
  </si>
  <si>
    <t>Palca</t>
  </si>
  <si>
    <t xml:space="preserve">Quishuarcancha </t>
  </si>
  <si>
    <t>San Juan de Nupe</t>
  </si>
  <si>
    <t>San Rafael</t>
  </si>
  <si>
    <t>Propietario privado:EstebanParedes</t>
  </si>
  <si>
    <t>Nuevo Occoro</t>
  </si>
  <si>
    <t>Occoro Viejo</t>
  </si>
  <si>
    <t>Río de la Virgen</t>
  </si>
  <si>
    <t>Vilca</t>
  </si>
  <si>
    <t>Predio Sorapampa propietarios privados</t>
  </si>
  <si>
    <t>Tujo</t>
  </si>
  <si>
    <t>Huacachi</t>
  </si>
  <si>
    <t>Tambo</t>
  </si>
  <si>
    <t>Armas_Cota</t>
  </si>
  <si>
    <t>Lincha</t>
  </si>
  <si>
    <t>Pucarume</t>
  </si>
  <si>
    <t>Ranita</t>
  </si>
  <si>
    <t xml:space="preserve">La Merced de Jarria </t>
  </si>
  <si>
    <t>San Francisco de Asís de Yarusyacan</t>
  </si>
  <si>
    <t>Olimpo</t>
  </si>
  <si>
    <t>Quechua de Ollagüe Indigenous Community</t>
  </si>
  <si>
    <t>Cooperation Framework Agreement</t>
  </si>
  <si>
    <t>Loreto</t>
  </si>
  <si>
    <t>Pereira family, Patangane Oeste Surface Property  Owners</t>
  </si>
  <si>
    <t>Transit and activity execution authorization</t>
  </si>
  <si>
    <t>Vilca family, Jasachapire Surface Property Owners</t>
  </si>
  <si>
    <t>Comunidad Indígena Quechua de Kosca</t>
  </si>
  <si>
    <t>Implementation Protocol </t>
  </si>
  <si>
    <t xml:space="preserve">Nlaka'pamux Participating Bands (CNA)  </t>
  </si>
  <si>
    <t>Capacity Funding Letter Agreement</t>
  </si>
  <si>
    <t>Bonaparte</t>
  </si>
  <si>
    <t>Capacity Funding Agreement</t>
  </si>
  <si>
    <t>Nlaka'pamux Nation Tribal Council (NNTC)</t>
  </si>
  <si>
    <t xml:space="preserve">Recognition Based Environmental Assessment Agreement </t>
  </si>
  <si>
    <t>Cirque</t>
  </si>
  <si>
    <t>Kwadacha Nation</t>
  </si>
  <si>
    <t>Exploration Agreement</t>
  </si>
  <si>
    <t>Comunidad de Pilpichaca</t>
  </si>
  <si>
    <t>Exploration and Drilling</t>
  </si>
  <si>
    <t>Permission Letter</t>
  </si>
  <si>
    <t>Operation </t>
  </si>
  <si>
    <t>Copper </t>
  </si>
  <si>
    <t>Canada </t>
  </si>
  <si>
    <t>Highland Valley Copper </t>
  </si>
  <si>
    <t>Cook’s Ferry Indian Band </t>
  </si>
  <si>
    <t>Spatsum Pumphouse Agreement </t>
  </si>
  <si>
    <t>2022 </t>
  </si>
  <si>
    <t>Highland Valley Reserves Legacy Agreement </t>
  </si>
  <si>
    <t>Chile </t>
  </si>
  <si>
    <t>QB2 </t>
  </si>
  <si>
    <t>Asociación Indígena Sueño Hecho Realidad </t>
  </si>
  <si>
    <t>Collaboration Protocol </t>
  </si>
  <si>
    <t>Asociación Aymara Hijos del Wilq'e </t>
  </si>
  <si>
    <t>Quellopunta </t>
  </si>
  <si>
    <t>Sacsaquero </t>
  </si>
  <si>
    <t>Drilling activities execution authorization agreement </t>
  </si>
  <si>
    <t>Peru </t>
  </si>
  <si>
    <t>Pilpichaca </t>
  </si>
  <si>
    <t>2022  </t>
  </si>
  <si>
    <t>Pashap</t>
  </si>
  <si>
    <t>Macate</t>
  </si>
  <si>
    <t xml:space="preserve">Lower Nicola Indian Band
</t>
  </si>
  <si>
    <t>Environmental Assessment Collaboration Agreement</t>
  </si>
  <si>
    <t>Stk'emlupsemc the Secwepemc (SSN)</t>
  </si>
  <si>
    <t>Capacity Agreement</t>
  </si>
  <si>
    <t>Project</t>
  </si>
  <si>
    <t xml:space="preserve">Chile </t>
  </si>
  <si>
    <t>QB2</t>
  </si>
  <si>
    <t>Asociación Indígena Ganadera, Agrícola, Cultural, Manejo Forestal y Elaboración de Carbón Sallihuinca</t>
  </si>
  <si>
    <t>Implementation Protocol</t>
  </si>
  <si>
    <t>Galore Creek</t>
  </si>
  <si>
    <t>Tahltan Nation</t>
  </si>
  <si>
    <t>Tahltan Knowledge Protocol Agreement</t>
  </si>
  <si>
    <t>Communications and Engagement Agreement</t>
  </si>
  <si>
    <t>Ecozona Matilla</t>
  </si>
  <si>
    <t>Quebrada Blanca Phase 2 Project (QB2)</t>
  </si>
  <si>
    <t>Asociación Indígena Aymara de Caleta Chanavaya</t>
  </si>
  <si>
    <t>Asociación Indígena Wilamasi de Pescadores Mamaquta, Caleta Chanavaya</t>
  </si>
  <si>
    <t>QB</t>
  </si>
  <si>
    <t>Comunidad Indígena Quechua Ollagüe</t>
  </si>
  <si>
    <t>Legacy</t>
  </si>
  <si>
    <t>Gooniyandi People</t>
  </si>
  <si>
    <t xml:space="preserve">Community Participation Agreement </t>
  </si>
  <si>
    <t>Kanaka Bar Indian Band</t>
  </si>
  <si>
    <t xml:space="preserve">Participation Agreement </t>
  </si>
  <si>
    <t>Cooperation Agreement</t>
  </si>
  <si>
    <t>Chiclla</t>
  </si>
  <si>
    <t>Asociación Indígena Aymara Salar de Coposa</t>
  </si>
  <si>
    <t>Sindicato de Trabajadores Independientes de Pescadores y Buzos Mariscadores de Chanavayita (Sindicato N°1)</t>
  </si>
  <si>
    <t>Collaboration Agreement</t>
  </si>
  <si>
    <t>Sindicato de Trabajadores Independientes de Algueros y Recolectores de Orilla Santiago Cortés de Chanavayita (Sindicato N°3)</t>
  </si>
  <si>
    <t>Sindicato de Trabajadores Independientes de Algueros y Recolectores de Orilla y/o pescador Nuevo Horizonte de Chanavayita (Sindicato N°4)</t>
  </si>
  <si>
    <t>Schaft Creek</t>
  </si>
  <si>
    <t>Tahltan Central Government</t>
  </si>
  <si>
    <t>Communications Agreement</t>
  </si>
  <si>
    <t>Native Title and Heritage Protection Agreement</t>
  </si>
  <si>
    <t xml:space="preserve">Negotiation and Funding Agreement </t>
  </si>
  <si>
    <t>Environmental Impact Assessment Agreement on Measures and Commitments</t>
  </si>
  <si>
    <t>Tamentica and Copaquire</t>
  </si>
  <si>
    <t>Implementation of the Livestock Development Measure Update: QB</t>
  </si>
  <si>
    <t>Kivalina IRA Council</t>
  </si>
  <si>
    <t>Memorandum of Agreement</t>
  </si>
  <si>
    <t>Caleta Cáñamo Independent Shellfish Harvesting Divers and Similar Branches Union N°1. 
Caleta Caramucho Independent Beachcombers and Artisanal Fishermen Union N°2. 
Caleta Caramucho Independent Coastal Free Divers Union N°1- Iquique. 
'Nueva Esperanza' Independent Artisanal Fishermen, Shellfish Harvesting Divers, Beachcombers and Shipbuilders Union N°2, Chanavayita.</t>
  </si>
  <si>
    <t>Cooperation Agreement and Permanent Working Table</t>
  </si>
  <si>
    <t>Quebrada Yabricolita and Caya Aymara Indigenous and Cultural Livestock Association</t>
  </si>
  <si>
    <t xml:space="preserve">Lower Nicola Indian Band (LNIB)                 
</t>
  </si>
  <si>
    <t>Relationship Agreement</t>
  </si>
  <si>
    <r>
      <t>Nlaka'pamux Nation Tribal Council (NNTC)</t>
    </r>
    <r>
      <rPr>
        <sz val="10"/>
        <color theme="5"/>
        <rFont val="Arial"/>
        <family val="2"/>
      </rPr>
      <t xml:space="preserve"> </t>
    </r>
  </si>
  <si>
    <t>Joint Relationship Agreement</t>
  </si>
  <si>
    <r>
      <t>Nlaka'pamux Participating Bands (CNA)</t>
    </r>
    <r>
      <rPr>
        <sz val="10"/>
        <color theme="5"/>
        <rFont val="Arial"/>
        <family val="2"/>
      </rPr>
      <t xml:space="preserve">  </t>
    </r>
  </si>
  <si>
    <t>Participation Agreement</t>
  </si>
  <si>
    <t>Kivalina IRA</t>
  </si>
  <si>
    <t>Memorandum of Understanding</t>
  </si>
  <si>
    <t>City of Kivalina</t>
  </si>
  <si>
    <t>NANA Regional Corporation, Inc.</t>
  </si>
  <si>
    <t>Land Use Agreement</t>
  </si>
  <si>
    <t xml:space="preserve">Iñupiat of Northwest Alaska  </t>
  </si>
  <si>
    <t>Development and Operating Agreement</t>
  </si>
  <si>
    <t>(1)    Includes agreement at active operations, development projects, and exploration sites</t>
  </si>
  <si>
    <t>(2)    Agreement amended in 2024; originally signed in 2018</t>
  </si>
  <si>
    <t>(3)    Agreement amended in 2024; originally signed in 2017</t>
  </si>
  <si>
    <t>(4)    Agreement amended in 2024; originally signed in 2022</t>
  </si>
  <si>
    <t>Value Sharing Performance Data: Contents and Standards</t>
  </si>
  <si>
    <t>Economic Performance and Contributions</t>
  </si>
  <si>
    <t xml:space="preserve">Breakdown of Economic Value Generated and Distributed (2024) </t>
  </si>
  <si>
    <t>GRI 201-1</t>
  </si>
  <si>
    <t xml:space="preserve">Community Investment by Site (2024 - 2020) </t>
  </si>
  <si>
    <t xml:space="preserve">Education and Capacity Support through Community Investment (2024) </t>
  </si>
  <si>
    <t>Payments Received from Governments (2024 - 2021)</t>
  </si>
  <si>
    <t>GRI 201-4</t>
  </si>
  <si>
    <t xml:space="preserve">Suppliers and Critical Suppliers (2024 - 2022) </t>
  </si>
  <si>
    <t xml:space="preserve">Country-By-Country Reporting (2023) </t>
  </si>
  <si>
    <t>GRI 207-4</t>
  </si>
  <si>
    <t>Reconciliation of Tax Expense at the Statutory Tax Rate to the Corporate Income Tax Expense Recorded (For the Year Ended December 31, 2023)</t>
  </si>
  <si>
    <t>Reconciliation of Amounts Reported From Country-By-Country Report to Consolidated Financial Statements (CAD$ In millions) (For the Year Ended December 31, 2023)</t>
  </si>
  <si>
    <t>Summary of All Entities - as of December 31, 2024</t>
  </si>
  <si>
    <t xml:space="preserve">2024 Sustainability Databook </t>
  </si>
  <si>
    <t>Economic Performance &amp; Contributions</t>
  </si>
  <si>
    <r>
      <rPr>
        <b/>
        <sz val="11"/>
        <color rgb="FF000000"/>
        <rFont val="Arial"/>
      </rPr>
      <t>2024 Breakdown of Economic Value Generated and Distributed (millions)</t>
    </r>
    <r>
      <rPr>
        <b/>
        <vertAlign val="superscript"/>
        <sz val="11"/>
        <color rgb="FF000000"/>
        <rFont val="Arial"/>
      </rPr>
      <t>(1),(2)</t>
    </r>
  </si>
  <si>
    <t>Economic Value Generated</t>
  </si>
  <si>
    <t>Economic Value Distributed</t>
  </si>
  <si>
    <t>Economic Value Retained</t>
  </si>
  <si>
    <r>
      <rPr>
        <sz val="10"/>
        <color rgb="FFFFFFFF"/>
        <rFont val="Arial"/>
      </rPr>
      <t>Revenues</t>
    </r>
    <r>
      <rPr>
        <vertAlign val="superscript"/>
        <sz val="10"/>
        <color rgb="FFFFFFFF"/>
        <rFont val="Arial"/>
      </rPr>
      <t>(3)</t>
    </r>
  </si>
  <si>
    <r>
      <rPr>
        <sz val="10"/>
        <color rgb="FFFFFFFF"/>
        <rFont val="Arial"/>
      </rPr>
      <t>Payment to Suppliers</t>
    </r>
    <r>
      <rPr>
        <vertAlign val="superscript"/>
        <sz val="10"/>
        <color rgb="FFFFFFFF"/>
        <rFont val="Arial"/>
      </rPr>
      <t>(4)</t>
    </r>
  </si>
  <si>
    <r>
      <rPr>
        <sz val="10"/>
        <color rgb="FFFFFFFF"/>
        <rFont val="Arial"/>
      </rPr>
      <t>Employee Wages and Benefits</t>
    </r>
    <r>
      <rPr>
        <vertAlign val="superscript"/>
        <sz val="10"/>
        <color rgb="FFFFFFFF"/>
        <rFont val="Arial"/>
      </rPr>
      <t>(5)</t>
    </r>
  </si>
  <si>
    <r>
      <rPr>
        <sz val="10"/>
        <color rgb="FFFFFFFF"/>
        <rFont val="Arial"/>
      </rPr>
      <t>Payments to providers of capital</t>
    </r>
    <r>
      <rPr>
        <vertAlign val="superscript"/>
        <sz val="10"/>
        <color rgb="FFFFFFFF"/>
        <rFont val="Arial"/>
      </rPr>
      <t>(6)</t>
    </r>
  </si>
  <si>
    <r>
      <rPr>
        <sz val="10"/>
        <color rgb="FFFFFFFF"/>
        <rFont val="Arial"/>
      </rPr>
      <t>Income and Resource Taxes</t>
    </r>
    <r>
      <rPr>
        <vertAlign val="superscript"/>
        <sz val="10"/>
        <color rgb="FFFFFFFF"/>
        <rFont val="Arial"/>
      </rPr>
      <t>(7)</t>
    </r>
  </si>
  <si>
    <r>
      <rPr>
        <sz val="10"/>
        <color rgb="FFFFFFFF"/>
        <rFont val="Arial"/>
      </rPr>
      <t>Community Investments</t>
    </r>
    <r>
      <rPr>
        <vertAlign val="superscript"/>
        <sz val="10"/>
        <color rgb="FFFFFFFF"/>
        <rFont val="Arial"/>
      </rPr>
      <t>(8)</t>
    </r>
  </si>
  <si>
    <t>Operating Costs</t>
  </si>
  <si>
    <t>Capital Expenditures</t>
  </si>
  <si>
    <r>
      <t>Inter-segment elimination</t>
    </r>
    <r>
      <rPr>
        <vertAlign val="superscript"/>
        <sz val="10"/>
        <color theme="1"/>
        <rFont val="Arial"/>
        <family val="2"/>
      </rPr>
      <t>(2)</t>
    </r>
  </si>
  <si>
    <t xml:space="preserve">(1)   GRI 201-1: Direct economic value generated and distributed. </t>
  </si>
  <si>
    <t>(2)   Excludes results from Teck’s previously owned steelmaking coal business, which was sold in 2024.</t>
  </si>
  <si>
    <t>(3)   Revenues are presented based on an accrual basis. Internal cross-border sales are eliminated as shown</t>
  </si>
  <si>
    <t>(4)   Operating costs include operating expenses at our mining and processing operations and our general and administration, exploration and research and development expenses and costs relating to production stripping. Operating costs excludes depreciation, employee wages and benefits, and change in inventory which are specified separately. Capital expenditures are payments for purchases of property, plant and equipment, excluding the component relating to capitalized wages and benefits, which is specified separately.  Deferred stripping is included in operating costs and not capital expenditure.</t>
  </si>
  <si>
    <t xml:space="preserve">(5)   Wages and Benefits reflects total amounts paid to employees relating to wages and benefits, including payroll taxes. </t>
  </si>
  <si>
    <t xml:space="preserve">(6)   Payments to providers of capital include dividends paid to shareholders, interest paid to debtholders, and payments for share repurchases less issuance of shares. </t>
  </si>
  <si>
    <t xml:space="preserve">(7)   Income and resource taxes include amounts paid in the year. </t>
  </si>
  <si>
    <t xml:space="preserve">(8)   Community investments include voluntary donations paid during the year. Figures have been rounded to the nearest million. </t>
  </si>
  <si>
    <r>
      <rPr>
        <b/>
        <sz val="11"/>
        <color rgb="FF000000"/>
        <rFont val="Arial"/>
        <family val="2"/>
      </rPr>
      <t>Community Investment by Site</t>
    </r>
    <r>
      <rPr>
        <vertAlign val="superscript"/>
        <sz val="11"/>
        <color rgb="FF000000"/>
        <rFont val="Arial"/>
        <family val="2"/>
      </rPr>
      <t>(</t>
    </r>
    <r>
      <rPr>
        <b/>
        <vertAlign val="superscript"/>
        <sz val="11"/>
        <color rgb="FF000000"/>
        <rFont val="Arial"/>
        <family val="2"/>
      </rPr>
      <t xml:space="preserve">1),(2),(3) </t>
    </r>
  </si>
  <si>
    <r>
      <t>Corporate Offices, Development Projects and Legacy Sites</t>
    </r>
    <r>
      <rPr>
        <vertAlign val="superscript"/>
        <sz val="10"/>
        <color rgb="FF000000"/>
        <rFont val="Arial"/>
      </rPr>
      <t>(4)</t>
    </r>
  </si>
  <si>
    <t>(2)   Data includes all Teck-controlled assets reported at 100%, and non-controlled 50:50 joint venture development projects reported at proportion of ownership (50%). This methodology was updated in 2024 to better align with the financial reporting approach. Prior year data has been restated to align with this methodology.</t>
  </si>
  <si>
    <t xml:space="preserve">(3)   GRI 201-1: Direct economic value generated and distributed. </t>
  </si>
  <si>
    <t xml:space="preserve">(4)   Includes offices, resource development projects, legacy sites and company-wide donations under the Teck Employee Donation Match Program. </t>
  </si>
  <si>
    <r>
      <rPr>
        <b/>
        <sz val="11"/>
        <color rgb="FF000000"/>
        <rFont val="Arial"/>
      </rPr>
      <t>Education and Capacity Support through Community Investment in 2024</t>
    </r>
    <r>
      <rPr>
        <vertAlign val="superscript"/>
        <sz val="11"/>
        <color rgb="FF000000"/>
        <rFont val="Arial"/>
      </rPr>
      <t>(</t>
    </r>
    <r>
      <rPr>
        <b/>
        <vertAlign val="superscript"/>
        <sz val="11"/>
        <color rgb="FF000000"/>
        <rFont val="Arial"/>
      </rPr>
      <t xml:space="preserve">1),(2) </t>
    </r>
  </si>
  <si>
    <r>
      <rPr>
        <b/>
        <sz val="10"/>
        <color rgb="FFFFFFFF"/>
        <rFont val="Arial"/>
      </rPr>
      <t>Education and Skills Programs</t>
    </r>
    <r>
      <rPr>
        <b/>
        <vertAlign val="superscript"/>
        <sz val="10"/>
        <color rgb="FFFFFFFF"/>
        <rFont val="Arial"/>
      </rPr>
      <t>(3)</t>
    </r>
  </si>
  <si>
    <t xml:space="preserve">Total investment </t>
  </si>
  <si>
    <t>Number of investments made</t>
  </si>
  <si>
    <t>Early Childhood Development</t>
  </si>
  <si>
    <t>Bursaries and Scholarships</t>
  </si>
  <si>
    <t xml:space="preserve">Education Support </t>
  </si>
  <si>
    <t>Adult Learning Programs</t>
  </si>
  <si>
    <t>Estimated number of beneficiaries</t>
  </si>
  <si>
    <t>155,000+</t>
  </si>
  <si>
    <t>Women and Girls</t>
  </si>
  <si>
    <t>80,000+</t>
  </si>
  <si>
    <t>Men and Boys</t>
  </si>
  <si>
    <t>75,000+</t>
  </si>
  <si>
    <r>
      <rPr>
        <b/>
        <sz val="10"/>
        <color rgb="FFFFFFFF"/>
        <rFont val="Arial"/>
      </rPr>
      <t>Capacity and Institutions Programs</t>
    </r>
    <r>
      <rPr>
        <b/>
        <vertAlign val="superscript"/>
        <sz val="10"/>
        <color rgb="FFFFFFFF"/>
        <rFont val="Arial"/>
      </rPr>
      <t>(4)</t>
    </r>
  </si>
  <si>
    <t>Local community/government leadership development</t>
  </si>
  <si>
    <t>Local service organizations</t>
  </si>
  <si>
    <t>Other leadership development programs</t>
  </si>
  <si>
    <t>4,800+</t>
  </si>
  <si>
    <t xml:space="preserve">Women  </t>
  </si>
  <si>
    <t>2,400+</t>
  </si>
  <si>
    <t xml:space="preserve">Men  </t>
  </si>
  <si>
    <t>(1)   ICMM Social and Economic Reporting Framework: Indicators 7 and 8</t>
  </si>
  <si>
    <t xml:space="preserve">(2)   Data includes all Teck-controlled assets reported at 100%, and non-controlled 50/50 joint venture development projects reported at proportion of ownership (50%).Excludes Teck Employee Donation Match Program contributions. </t>
  </si>
  <si>
    <t xml:space="preserve">(3)   Education and Skills Programs include early childhood development (ECD), bursaries and scholarships provided across all education levels, provision of primary, secondary and tertiary education support (including after school programs or online support) and adult learning programs. </t>
  </si>
  <si>
    <t xml:space="preserve">(4)   Capacity and Institutions Programs are training programs focused on local government or community leadership development, funding for civic organizations and, where relevant, other programs such as staff secondments or leadership development programs external to the workforce. </t>
  </si>
  <si>
    <r>
      <rPr>
        <b/>
        <sz val="11"/>
        <color rgb="FF000000"/>
        <rFont val="Arial"/>
      </rPr>
      <t>Payments Received from Governments</t>
    </r>
    <r>
      <rPr>
        <b/>
        <vertAlign val="superscript"/>
        <sz val="11"/>
        <color rgb="FF000000"/>
        <rFont val="Arial"/>
      </rPr>
      <t xml:space="preserve">(1),(2)  </t>
    </r>
  </si>
  <si>
    <r>
      <t>2024</t>
    </r>
    <r>
      <rPr>
        <b/>
        <vertAlign val="superscript"/>
        <sz val="10"/>
        <color theme="0"/>
        <rFont val="Arial"/>
        <family val="2"/>
      </rPr>
      <t>(3)</t>
    </r>
  </si>
  <si>
    <r>
      <rPr>
        <b/>
        <sz val="10"/>
        <color rgb="FFFFFFFF"/>
        <rFont val="Arial"/>
      </rPr>
      <t>2023</t>
    </r>
    <r>
      <rPr>
        <b/>
        <vertAlign val="superscript"/>
        <sz val="10"/>
        <color rgb="FFFFFFFF"/>
        <rFont val="Arial"/>
      </rPr>
      <t>(4)</t>
    </r>
  </si>
  <si>
    <r>
      <rPr>
        <b/>
        <sz val="10"/>
        <color rgb="FFFFFFFF"/>
        <rFont val="Arial"/>
      </rPr>
      <t>2022</t>
    </r>
    <r>
      <rPr>
        <b/>
        <vertAlign val="superscript"/>
        <sz val="10"/>
        <color rgb="FFFFFFFF"/>
        <rFont val="Arial"/>
      </rPr>
      <t>(5)</t>
    </r>
  </si>
  <si>
    <r>
      <rPr>
        <b/>
        <sz val="10"/>
        <color rgb="FFFFFFFF"/>
        <rFont val="Arial"/>
      </rPr>
      <t>2021</t>
    </r>
    <r>
      <rPr>
        <b/>
        <vertAlign val="superscript"/>
        <sz val="10"/>
        <color rgb="FFFFFFFF"/>
        <rFont val="Arial"/>
      </rPr>
      <t>(6)</t>
    </r>
  </si>
  <si>
    <t xml:space="preserve">(1)   GRI 201-4: Financial assistance received from government. </t>
  </si>
  <si>
    <t xml:space="preserve">(2)   2021 - 2023 data may include payments related to Teck's previously owned steelmaking coal operations, which were sold in 2024. </t>
  </si>
  <si>
    <t xml:space="preserve">(3)   In 2024, this included payments from the Student Work Placement Program. </t>
  </si>
  <si>
    <t xml:space="preserve">(4)   In 2023, this included payments from the CleanBC Industry Fund and the Student Work Placement Program. $10 million in funding support was received from the B.C. CleanBC Industry Fund to advance the Trail Carbon Capture Utilization and Storage project at our Trail Operations. </t>
  </si>
  <si>
    <t xml:space="preserve">(5)   In 2022, this included payments from the CleanBC Industry Fund and the Student Work Placement Program. </t>
  </si>
  <si>
    <t>(6)   In 2021, this included payments from the CleanBC Industry Fund and the Student Work Placement Program.</t>
  </si>
  <si>
    <r>
      <t>Suppliers and Critical Suppliers</t>
    </r>
    <r>
      <rPr>
        <b/>
        <vertAlign val="superscript"/>
        <sz val="11"/>
        <color theme="1"/>
        <rFont val="Arial"/>
        <family val="2"/>
      </rPr>
      <t xml:space="preserve">(1),(2) </t>
    </r>
  </si>
  <si>
    <r>
      <t>2023</t>
    </r>
    <r>
      <rPr>
        <sz val="10"/>
        <rFont val="Arial"/>
        <family val="2"/>
      </rPr>
      <t>  </t>
    </r>
  </si>
  <si>
    <r>
      <t>2022</t>
    </r>
    <r>
      <rPr>
        <sz val="10"/>
        <rFont val="Arial"/>
        <family val="2"/>
      </rPr>
      <t>  </t>
    </r>
  </si>
  <si>
    <t>Total suppliers</t>
  </si>
  <si>
    <t>4,838  </t>
  </si>
  <si>
    <t>4,667  </t>
  </si>
  <si>
    <t>% of total spend on significant suppliers in Tier-1</t>
  </si>
  <si>
    <t>41.9% </t>
  </si>
  <si>
    <t>42.8% </t>
  </si>
  <si>
    <t>Critical suppliers in Tier-1</t>
  </si>
  <si>
    <t>37 </t>
  </si>
  <si>
    <t>37  </t>
  </si>
  <si>
    <t>Critical suppliers in non Tier-1</t>
  </si>
  <si>
    <t>0 </t>
  </si>
  <si>
    <t>0  </t>
  </si>
  <si>
    <t>Unique critical suppliers assessed</t>
  </si>
  <si>
    <t>16  </t>
  </si>
  <si>
    <t>(1)   Tier-1 suppliers are suppliers that directly supply goods, materials or services to the company.</t>
  </si>
  <si>
    <t xml:space="preserve">(2)   2022 and 2023 data include suppliers and assessments related to Teck's previously owned steelmaking coal operations, which were sold in 2024. </t>
  </si>
  <si>
    <r>
      <t>Tax</t>
    </r>
    <r>
      <rPr>
        <b/>
        <vertAlign val="superscript"/>
        <sz val="14"/>
        <color rgb="FF001040"/>
        <rFont val="Arial"/>
        <family val="2"/>
      </rPr>
      <t>(1)</t>
    </r>
  </si>
  <si>
    <t>(1)   2024 data will be available in early 2026. 2023 information includes tax data and entities related to Teck’s previously owned steelmaking coal operations, which were sold in 2024.</t>
  </si>
  <si>
    <r>
      <t>Country-By-Country Reporting (In CAD$ Millions except for Number of Employees)</t>
    </r>
    <r>
      <rPr>
        <b/>
        <vertAlign val="superscript"/>
        <sz val="11"/>
        <color theme="1"/>
        <rFont val="Arial"/>
        <family val="2"/>
      </rPr>
      <t>(1),(2),(3),(4),(5),(6),(7),(8),(9),(10)</t>
    </r>
  </si>
  <si>
    <t>Revenues - Unrelated Party</t>
  </si>
  <si>
    <t>Revenues - Related Party</t>
  </si>
  <si>
    <t>Revenues - Total</t>
  </si>
  <si>
    <t>Profit (Loss) Before Income Tax</t>
  </si>
  <si>
    <t>Income Tax Paid (on cash basis)</t>
  </si>
  <si>
    <t>Income Tax Accrued - Current Year</t>
  </si>
  <si>
    <t>Stated Capital</t>
  </si>
  <si>
    <t>Accumulated Earnings</t>
  </si>
  <si>
    <t>Number of Employees</t>
  </si>
  <si>
    <t>Tangible Assets other than Cash and Cash Equivalents</t>
  </si>
  <si>
    <t>Argentina (AR)</t>
  </si>
  <si>
    <t>Australia (AU)</t>
  </si>
  <si>
    <t>Bermuda (BM)</t>
  </si>
  <si>
    <t>Bolivia (BO)</t>
  </si>
  <si>
    <t>Brazil (BR)</t>
  </si>
  <si>
    <t>Cayman Islands (KY)</t>
  </si>
  <si>
    <t>Canada (CA)</t>
  </si>
  <si>
    <t>Chile (CL)</t>
  </si>
  <si>
    <t>China (CN)</t>
  </si>
  <si>
    <t>Ghana (GH)</t>
  </si>
  <si>
    <t>Ireland (IE)</t>
  </si>
  <si>
    <t>Japan (JP)</t>
  </si>
  <si>
    <t>Mexico (MX)</t>
  </si>
  <si>
    <t>United Kingdom (GB)</t>
  </si>
  <si>
    <t>Namibia (NA)</t>
  </si>
  <si>
    <t>Panama (PA)</t>
  </si>
  <si>
    <t>Peru (PE)</t>
  </si>
  <si>
    <t>Türkiye (TR)</t>
  </si>
  <si>
    <t>United States (US)</t>
  </si>
  <si>
    <t xml:space="preserve">(1)   Stated Capital &amp; Accumulated Earnings - For Constituent Entities resident in a jurisdiction other than Canada or those which are resident in Canada but with a functional currency other than CAD, historical foreign exchange rates are used to translate stated capital and accumulated earnings denominated in a foreign currency to CAD for accounting purposes.  For CbCR purposes, stated capital and accumulated earnings for such entities are translated at the applicable average foreign exchange rate for the year.  </t>
  </si>
  <si>
    <t xml:space="preserve">(2)   Income Tax Paid (On Cash Basis) - The amounts reported for income tax paid or refunded on a cash basis are based on information gathered for ESTMA reporting purposes. </t>
  </si>
  <si>
    <t xml:space="preserve">(3)   Stated Capital - Constituent Entities of the Reporting Entity includes partnerships.  For CbCR purposes, partnership contributions are included in the stated capital balances reported.  </t>
  </si>
  <si>
    <t xml:space="preserve">(4)   Difference Between IFRS and Foreign Accounting Standards - The values reported for the allocation of income, taxes and business activities may differ from those reported in accordance with IFRS if the Constituent Entities prepare their financial statements in accordance with their local accounting standards as opposed to IFRS.  The amounts reported are based on the non-consolidated financial statement of the Constituent Entity prepared in accordance with the accounting standards applicable in the Constituent Entity’s tax jurisdiction.  </t>
  </si>
  <si>
    <t xml:space="preserve">(5)   Revenue – Partnership Distributions - Pursuant to the OECD guidance, Revenue is defined to exclude payments received from other Constituent Entities that are treated as dividends in the payor’s tax jurisdiction.  For CbCR purposes, partnership distributions have been excluded from Revenue on the basis that such distributions are of the same nature as dividends. </t>
  </si>
  <si>
    <t xml:space="preserve">(6)   Compania Minera Teck Carmen de Andacollo – Number of Employees - The number of employees of Compania Minera Teck Carmen de Andacollo in Chile is reported on a pro-rata basis in accordance with the pro-rata reporting of the financial data of Compania Minera Teck Carmen de Andacollo.  </t>
  </si>
  <si>
    <t xml:space="preserve">(7)   Compania Minera Teck Quebrada Blanca S.A. – Number of Employees - The number of employees of Compania Minera Teck Quebrada Blanca S.A. in Chile is reported on a pro-rata basis in accordance with the pro-rata reporting of the financial data of Compania Minera Teck Quebrada Blanca S.A.  </t>
  </si>
  <si>
    <t xml:space="preserve">(8)   Compania Minera Antamina S.A. – Number of Employees - The number of employees of Compania Minera Antamina S.A. in Peru is reported on a pro-rata basis in accordance with the pro-rata reporting of the financial data of Compania Minera Antamina S.A.  </t>
  </si>
  <si>
    <t xml:space="preserve">(9)   The number of employees for each tax jurisdiction is computed on a full-time equivalent basis as of the end of year.   </t>
  </si>
  <si>
    <t xml:space="preserve">(10)  GRI 207-4: Country-by-country reporting. </t>
  </si>
  <si>
    <r>
      <t>Reconciliation of Tax Expense at the Statutory Tax Rate to the Corporate Income Tax Expense Recorded (CAD$ in millions)</t>
    </r>
    <r>
      <rPr>
        <b/>
        <vertAlign val="superscript"/>
        <sz val="11"/>
        <color rgb="FF000000"/>
        <rFont val="Arial"/>
        <family val="2"/>
      </rPr>
      <t>(1)</t>
    </r>
  </si>
  <si>
    <t>For the Year Ended December 31, 2023 (CAD$ in millions)</t>
  </si>
  <si>
    <t>Bermuda</t>
  </si>
  <si>
    <t xml:space="preserve"> Profit from continuing operations before taxes </t>
  </si>
  <si>
    <t xml:space="preserve"> Loss from discontinued operations before taxes </t>
  </si>
  <si>
    <t xml:space="preserve">                      - </t>
  </si>
  <si>
    <t xml:space="preserve">                   - </t>
  </si>
  <si>
    <t xml:space="preserve"> Profit for the year from continuing and discontinued operations before taxes </t>
  </si>
  <si>
    <t>Tax expense (recovery) at the Canadian statutory income tax rate of 27%</t>
  </si>
  <si>
    <t>Tax effect of:</t>
  </si>
  <si>
    <t xml:space="preserve">       Resource taxes </t>
  </si>
  <si>
    <t xml:space="preserve">       Resource and depletion allowances </t>
  </si>
  <si>
    <t xml:space="preserve">       Non-deductible expenses (non-taxable income) </t>
  </si>
  <si>
    <t xml:space="preserve">       Tax pools not recognized (recognition of previously unrecognized tax pools) </t>
  </si>
  <si>
    <t xml:space="preserve">       Effect of new Chilean royalty </t>
  </si>
  <si>
    <t xml:space="preserve">       Difference in tax rates in foreign jurisdictions </t>
  </si>
  <si>
    <t xml:space="preserve">       Revisions to prior year estimates </t>
  </si>
  <si>
    <t xml:space="preserve">       Non-controlling interests </t>
  </si>
  <si>
    <t xml:space="preserve">       Effect from sale of Fort Hills </t>
  </si>
  <si>
    <t xml:space="preserve">       Other </t>
  </si>
  <si>
    <t>FX on Antamina translation</t>
  </si>
  <si>
    <t xml:space="preserve">Reconciled total </t>
  </si>
  <si>
    <t>Grand Total  - Tax Expense from continuing and discontinued operations</t>
  </si>
  <si>
    <t xml:space="preserve">(1)   GRI 207-4: Country-by-country reporting. </t>
  </si>
  <si>
    <r>
      <t>Reconciliation of Amounts Reported From Country-By-Country Report to Consolidated Financial Statements (CAD$ In millions)</t>
    </r>
    <r>
      <rPr>
        <b/>
        <vertAlign val="superscript"/>
        <sz val="11"/>
        <color theme="1"/>
        <rFont val="Arial"/>
        <family val="2"/>
      </rPr>
      <t>(1)</t>
    </r>
  </si>
  <si>
    <t>Revenues From Third Party Sales</t>
  </si>
  <si>
    <t>Profit/(Loss) Before Tax</t>
  </si>
  <si>
    <t>Tangible Assets Other Than Cash &amp; Cash Equivalents</t>
  </si>
  <si>
    <t>Corporate Income Tax Paid on a Cash Basis</t>
  </si>
  <si>
    <t>For the Year Ended December 31, 2023</t>
  </si>
  <si>
    <t xml:space="preserve">Amounts Reported: </t>
  </si>
  <si>
    <t>Per CbCR</t>
  </si>
  <si>
    <t>Per TRL Consolidated Financial Statements</t>
  </si>
  <si>
    <t>Differences</t>
  </si>
  <si>
    <t>Reconciling Items from CbCR to Consolidated Financial Statements - Add/(Less):</t>
  </si>
  <si>
    <r>
      <t>Consolidation adjustments</t>
    </r>
    <r>
      <rPr>
        <vertAlign val="superscript"/>
        <sz val="10"/>
        <color theme="1"/>
        <rFont val="Arial"/>
        <family val="2"/>
      </rPr>
      <t>(2)</t>
    </r>
  </si>
  <si>
    <r>
      <t>Differences in FX rates applied for CbCR and financial statement purposes</t>
    </r>
    <r>
      <rPr>
        <vertAlign val="superscript"/>
        <sz val="10"/>
        <color theme="1"/>
        <rFont val="Arial"/>
        <family val="2"/>
      </rPr>
      <t>(3)</t>
    </r>
  </si>
  <si>
    <r>
      <t>Interest in controlled entities held by minority interest</t>
    </r>
    <r>
      <rPr>
        <vertAlign val="superscript"/>
        <sz val="10"/>
        <color theme="1"/>
        <rFont val="Arial"/>
        <family val="2"/>
      </rPr>
      <t>(4)</t>
    </r>
  </si>
  <si>
    <r>
      <t>Classification differences between CbCR and financial statements</t>
    </r>
    <r>
      <rPr>
        <vertAlign val="superscript"/>
        <sz val="10"/>
        <color theme="1"/>
        <rFont val="Arial"/>
        <family val="2"/>
      </rPr>
      <t>(5)</t>
    </r>
  </si>
  <si>
    <r>
      <t>Other</t>
    </r>
    <r>
      <rPr>
        <vertAlign val="superscript"/>
        <sz val="10"/>
        <color theme="1"/>
        <rFont val="Arial"/>
        <family val="2"/>
      </rPr>
      <t>(6)</t>
    </r>
  </si>
  <si>
    <t>Remaining Differences</t>
  </si>
  <si>
    <t xml:space="preserve">(2)   Consolidation Adjustments - Amounts relate to adjustments made to bring amounts reported on the non-consolidated financial statement to those reported on the consolidated financial statements.  Adjustments include elimination of intercompany transactions between related entities and purchase price allocation in accordance with IFRS 3 – Business Combinations.  </t>
  </si>
  <si>
    <t xml:space="preserve">(3)   Differences in FX rates applied for CbCR and financial statement purposes - To the extent any entities report in a currency other than the functional currency of the reporting entity, the OECD guidelines for CbC reporting require the amounts for these entities to be translated to the functional currency of the reporting entity using the average annual exchange rate for the year. For financial reporting purposes, a weighted average exchange rate is used to translate amounts reported on the income statement while historical exchange rates are applied to translate amounts reported for tangible assets.  </t>
  </si>
  <si>
    <t>(4)   Interest in controlled entities held by minority interest - For CbCR purposes, amounts reported for each entity are in proportion to the participating interest held by Teck. For financial statement purposes, unrelated revenue, profit before tax and tangible assets of entities controlled but not wholly owned by Teck are fully consolidated into the consolidated financial statements of Teck.</t>
  </si>
  <si>
    <t xml:space="preserve">(5)   Classification differences between CbCR and financial statements - The OECD guidelines for CbC reporting require amounts reported to include and/or exclude certain items which might differ from amounts which would be reported for accounting purposes. For instance, “other income” is included in revenue for CbCR purposes but is not part of revenue for financial reporting purposes.  </t>
  </si>
  <si>
    <t>(6)   Other - Remaining differences between amounts reported for CbCR and financial statements which are insignificant when analyzed individually.</t>
  </si>
  <si>
    <t>Summary of Tax Entities</t>
  </si>
  <si>
    <r>
      <t>Summary of All Entities - as of December 31, 2024</t>
    </r>
    <r>
      <rPr>
        <b/>
        <vertAlign val="superscript"/>
        <sz val="11"/>
        <color theme="1"/>
        <rFont val="Arial"/>
        <family val="2"/>
      </rPr>
      <t>(1)</t>
    </r>
  </si>
  <si>
    <t>Name of Constituent Entities resident in the Tax Jurisdiction</t>
  </si>
  <si>
    <t xml:space="preserve">Main business activity(ies) carried out by the constituent entity </t>
  </si>
  <si>
    <t>Mining or Production</t>
  </si>
  <si>
    <t>Sales, Marketing or Distribution</t>
  </si>
  <si>
    <t>Research and Development</t>
  </si>
  <si>
    <t>Holding or Managing Intellectual Property</t>
  </si>
  <si>
    <t>Administrative, Management or Support Services</t>
  </si>
  <si>
    <t>Internal Group Finance</t>
  </si>
  <si>
    <t>Insurance</t>
  </si>
  <si>
    <t>Holding Shares or other equity instruments</t>
  </si>
  <si>
    <t>Dormant</t>
  </si>
  <si>
    <t>Where "Other" is selected, specify the nature of the activity of the Constituent Entity</t>
  </si>
  <si>
    <t>Argentina</t>
  </si>
  <si>
    <t>Cominco Argentina Ltd. (Branch)</t>
  </si>
  <si>
    <t>X</t>
  </si>
  <si>
    <t>Teck Argentina Ltd. (Branch)</t>
  </si>
  <si>
    <t xml:space="preserve">Teck Discovery Argentina S.A.S. </t>
  </si>
  <si>
    <t>Lennard Shelf Pty Ltd</t>
  </si>
  <si>
    <t>Care and maintenance of closed mine.</t>
  </si>
  <si>
    <t>Teck Australia Pty Ltd.</t>
  </si>
  <si>
    <t>BMC Insurance Company Limited</t>
  </si>
  <si>
    <t>Bolivia</t>
  </si>
  <si>
    <t>Minera Cominco Bolivia Ltda</t>
  </si>
  <si>
    <t>Brazil</t>
  </si>
  <si>
    <t>Companhia Niquel Santa Fe</t>
  </si>
  <si>
    <t>Mineradora INVI Ltda</t>
  </si>
  <si>
    <t>Cayman Islands</t>
  </si>
  <si>
    <t>Aur Mexcay Inc.</t>
  </si>
  <si>
    <t>Aur Perucay Inc.</t>
  </si>
  <si>
    <t>Patcay Inc.</t>
  </si>
  <si>
    <t>Teck Chilean Holdings Ltd. Agencia Chile</t>
  </si>
  <si>
    <t>Compania Minera Teck Carmen de Andacollo</t>
  </si>
  <si>
    <t>Prospection, exploration &amp; exploitation of Andacollo Mine.</t>
  </si>
  <si>
    <t>Compania Minera Teck Quebrada Blanca S.A.</t>
  </si>
  <si>
    <t>The exploitation of the mining concession of the Quebrada Blanca deposit, located in Chile. Generate and sell electricity and power.</t>
  </si>
  <si>
    <t>Quebrada Blanca Holdings SpA</t>
  </si>
  <si>
    <t>Teck Resources Chile Limitada</t>
  </si>
  <si>
    <t xml:space="preserve">SCM AQM Copper Chile </t>
  </si>
  <si>
    <t>Sierra Jardin Mining S.p.A.</t>
  </si>
  <si>
    <t>Teck Consulting (Beijing) Co., Ltd.</t>
  </si>
  <si>
    <t>Ghana</t>
  </si>
  <si>
    <t>Teck Ghana Limited</t>
  </si>
  <si>
    <t>Teck Ireland Ltd. (Branch)</t>
  </si>
  <si>
    <t>Coordinaciones Teck Mexico S.A. de C.V.</t>
  </si>
  <si>
    <t>Minas de San Nicolas, S.A.P. I. de C.V.</t>
  </si>
  <si>
    <t>New mine development.</t>
  </si>
  <si>
    <t>Minera Teck S.A. de C.V.</t>
  </si>
  <si>
    <t>Minera Torre de Oro S.A.P.I. de C.V.</t>
  </si>
  <si>
    <t>Tenedora Teck Mexico, S.A. de C.V.</t>
  </si>
  <si>
    <t>Teck Namibia Ltd. (Branch)</t>
  </si>
  <si>
    <t>Panama</t>
  </si>
  <si>
    <t>Minera Teck Panama, S.A.</t>
  </si>
  <si>
    <t>Panacobre, S.A.</t>
  </si>
  <si>
    <t>Compania Minera Antamina S.A.</t>
  </si>
  <si>
    <t>Compania Minera Zafranal S.A.C.</t>
  </si>
  <si>
    <t>Teck Peru S.A.</t>
  </si>
  <si>
    <t>Konakli Metal Madencilik Sanayi Ticaret A.S.</t>
  </si>
  <si>
    <t>Teck Anadolu Madencilik Anonim Sirketi</t>
  </si>
  <si>
    <t>Teck Madencilik Sanayi Ticaret A.S.</t>
  </si>
  <si>
    <t>American Titanium Inc.</t>
  </si>
  <si>
    <t>Bonna Incorporated</t>
  </si>
  <si>
    <t>Deldorita Ranches Inc.</t>
  </si>
  <si>
    <t>Land holding and incidental cattle ranching.</t>
  </si>
  <si>
    <t>NewRange Copper Nickel, LLC</t>
  </si>
  <si>
    <t>TCAI Incorporated</t>
  </si>
  <si>
    <t>Teck Advanced Materials Incorporated</t>
  </si>
  <si>
    <t>Teck Alaska Incorporated</t>
  </si>
  <si>
    <t>Teck American Incorporated</t>
  </si>
  <si>
    <t>Mining and mineral exploration.</t>
  </si>
  <si>
    <t>Teck Alaska Maritime Incorporated</t>
  </si>
  <si>
    <t>Owning and operating barges.</t>
  </si>
  <si>
    <t>Teck American Metal Sales Incorporated</t>
  </si>
  <si>
    <t>Teck CO, LLC</t>
  </si>
  <si>
    <t>Teck Washington Incorporated</t>
  </si>
  <si>
    <t>119994 Canada Limited</t>
  </si>
  <si>
    <t>13525261 Canada Inc.</t>
  </si>
  <si>
    <t>14225708 Canada Inc.</t>
  </si>
  <si>
    <t>1456359 Ontario Inc.</t>
  </si>
  <si>
    <t>4116313 Canada Inc.</t>
  </si>
  <si>
    <t>585566 B.C. Ltd.</t>
  </si>
  <si>
    <t>7062338 Canada Inc.</t>
  </si>
  <si>
    <t>8359571 Canada Inc.</t>
  </si>
  <si>
    <t>Holding company for royalty asset.</t>
  </si>
  <si>
    <t>9749977 Canada Inc.</t>
  </si>
  <si>
    <t>Afton Operating Corporation</t>
  </si>
  <si>
    <t>Bamoos Minerals Limited</t>
  </si>
  <si>
    <t>Bitmin Resources Inc.</t>
  </si>
  <si>
    <t>BMC Financial Inc.</t>
  </si>
  <si>
    <t>CESL Limited</t>
  </si>
  <si>
    <t>Cirque Operating Corp.</t>
  </si>
  <si>
    <t>Cominco Argentina Ltd.</t>
  </si>
  <si>
    <t>Cominco Namibia Ltd.</t>
  </si>
  <si>
    <t>Favourable Lake Explorations Limited</t>
  </si>
  <si>
    <t>Feld Temagami Mines Limited</t>
  </si>
  <si>
    <t>Fording (GP) ULC</t>
  </si>
  <si>
    <t>Fording Amalco Inc.</t>
  </si>
  <si>
    <t>Frontier Energy Project Corporation</t>
  </si>
  <si>
    <t>Galore Creek Mining Corporation</t>
  </si>
  <si>
    <t>Galore Creek Partnership</t>
  </si>
  <si>
    <t>Highmont Mining Company (A Partnership)</t>
  </si>
  <si>
    <t>Highmont Operating Corporation</t>
  </si>
  <si>
    <t>International Nickel Ventures Inc.</t>
  </si>
  <si>
    <t>Liard Copper Mines Limited</t>
  </si>
  <si>
    <t>Newfoundland Zinc Mines Limited</t>
  </si>
  <si>
    <t>Nome Securities Limited</t>
  </si>
  <si>
    <t>Quintette Coal Limited</t>
  </si>
  <si>
    <t>Ridgetop Forwarding Ltd.</t>
  </si>
  <si>
    <t>Freight forwarding.</t>
  </si>
  <si>
    <t>Sa Dena Hes Operating Corporation</t>
  </si>
  <si>
    <t>Secrecorp Minerals Ltd.</t>
  </si>
  <si>
    <t>Silverbirch Energy Corporation</t>
  </si>
  <si>
    <t>TCL Australia Holdings Inc.</t>
  </si>
  <si>
    <t>TCL U.S. Holdings Ltd.</t>
  </si>
  <si>
    <t>Teck Argentina Ltd.</t>
  </si>
  <si>
    <t>Teck Base Metals Limited</t>
  </si>
  <si>
    <t>Teck Chilean Holdings Ltd.</t>
  </si>
  <si>
    <t>Teck Fording Holding Ltd.</t>
  </si>
  <si>
    <t>Teck Foundation</t>
  </si>
  <si>
    <t>Teck Frontier Corporation</t>
  </si>
  <si>
    <t>Teck Highland Valley Copper Corporation</t>
  </si>
  <si>
    <t>Teck Highland Valley Copper Partnership</t>
  </si>
  <si>
    <t>Teck Highmont Holdings Inc.</t>
  </si>
  <si>
    <t xml:space="preserve">Teck Investment Limited </t>
  </si>
  <si>
    <t>Teck Ireland Ltd.</t>
  </si>
  <si>
    <t>Teck Metals Ltd.</t>
  </si>
  <si>
    <t>Teck Mining Worldwide Holdings Ltd.</t>
  </si>
  <si>
    <t>Teck Namibia Ltd.</t>
  </si>
  <si>
    <t>Teck Nova Scotia Company</t>
  </si>
  <si>
    <t>Teck Panama Minerals Corp.</t>
  </si>
  <si>
    <t>Teck Relincho Holdings Ltd.</t>
  </si>
  <si>
    <t>Teck Resources Financial Corp.</t>
  </si>
  <si>
    <t>Teck Resources Limited</t>
  </si>
  <si>
    <t>Teck South American Holdings Ltd.</t>
  </si>
  <si>
    <t>Teck.Com.Inc.</t>
  </si>
  <si>
    <t>Teckgold Limited</t>
  </si>
  <si>
    <t>Great Britain</t>
  </si>
  <si>
    <t>Teck Resources (UK) Ltd.</t>
  </si>
  <si>
    <t xml:space="preserve">Prior Year Data on Steelmaking Coal Operations: Contents </t>
  </si>
  <si>
    <t>Environment: Coal Operations</t>
  </si>
  <si>
    <t xml:space="preserve">   Sulphur Dioxide Emissions from Stacks, Stationary and Mobile Fossil Fuel Combustion (June 30, 2024 - 2021) </t>
  </si>
  <si>
    <t>Climate Change — Energy and Emissions</t>
  </si>
  <si>
    <t xml:space="preserve">   Energy Consumption by Type (June 30, 2024 - 2021) </t>
  </si>
  <si>
    <t xml:space="preserve">   Scope 1 and Scope 2 GHG Emissions by Fuel Type (June 30, 2024 - 2021) </t>
  </si>
  <si>
    <r>
      <t xml:space="preserve">   Total Emissions (kilotonnes CO</t>
    </r>
    <r>
      <rPr>
        <vertAlign val="subscript"/>
        <sz val="10"/>
        <rFont val="Arial"/>
        <family val="2"/>
      </rPr>
      <t>2</t>
    </r>
    <r>
      <rPr>
        <sz val="10"/>
        <rFont val="Arial"/>
        <family val="2"/>
      </rPr>
      <t xml:space="preserve">e) (June 30, 2024 - 2021) </t>
    </r>
  </si>
  <si>
    <t>Waste</t>
  </si>
  <si>
    <t xml:space="preserve">   Mineral Waste by Composition in Metric Tonnes (June 30, 2024 - 2021) </t>
  </si>
  <si>
    <t xml:space="preserve">   Non-Mineral Waste by Composition in Metric Tonnes (June 30, 2024 - 2021) </t>
  </si>
  <si>
    <t xml:space="preserve">   Water Metrics in Megalitres (June 30, 2024 - 2021) </t>
  </si>
  <si>
    <t xml:space="preserve">   Water Metrics by Quality and Source/Destination in Megalitres (June 30, 2024 - 2021) </t>
  </si>
  <si>
    <t>Social: Coal Operations</t>
  </si>
  <si>
    <t xml:space="preserve">   Health and Safety Performance (June 30, 2024 - 2021) </t>
  </si>
  <si>
    <t xml:space="preserve">   High Potential Incident Performance (June 30, 2024 - 2021) </t>
  </si>
  <si>
    <t xml:space="preserve">   Occupational Diseases Cases (June 30, 2024 - 2021) </t>
  </si>
  <si>
    <t xml:space="preserve">   Occupational Disease Rate (June 30, 2024 - 2021) </t>
  </si>
  <si>
    <t xml:space="preserve">Communities </t>
  </si>
  <si>
    <t xml:space="preserve">   New Significant Disputes (June 30, 2024 - 2021) </t>
  </si>
  <si>
    <t xml:space="preserve">   Community Investment (June 30, 2024 - 2021) </t>
  </si>
  <si>
    <r>
      <t>2024 Sustainability Databook: Environment — Historical data for Teck's previously owned steelmaking coal operations</t>
    </r>
    <r>
      <rPr>
        <b/>
        <vertAlign val="superscript"/>
        <sz val="16"/>
        <color rgb="FF000000"/>
        <rFont val="Arial"/>
      </rPr>
      <t>(1),(2)</t>
    </r>
  </si>
  <si>
    <t xml:space="preserve">(1)   Data in this tab includes Teck’s previously owned steelmaking coal operations only, which were sold in July 2024. </t>
  </si>
  <si>
    <t>(2)   Certain data related to Teck’s former steelmaking coal operations was obtained from the purchaser of those operations following completion of the sale and has not been independently verified.</t>
  </si>
  <si>
    <t>Air Quality</t>
  </si>
  <si>
    <r>
      <t>Sulphur Dioxide Emissions from Stacks, Stationary and Mobile Fossil Fuel Combustion (tonnes) — Steelmaking Coal Operations</t>
    </r>
    <r>
      <rPr>
        <b/>
        <vertAlign val="superscript"/>
        <sz val="10"/>
        <color rgb="FF000000"/>
        <rFont val="Arial"/>
      </rPr>
      <t>(1),(2),(3),(4)</t>
    </r>
  </si>
  <si>
    <t>Jan 1 - June 30, 2024</t>
  </si>
  <si>
    <t>Elkview</t>
  </si>
  <si>
    <t>Fording River</t>
  </si>
  <si>
    <t>Greenhills</t>
  </si>
  <si>
    <t>Line Creek</t>
  </si>
  <si>
    <t>Steelmaking Coal Operations Total</t>
  </si>
  <si>
    <t>(1)   Rounding of individual numbers may cause a discrepancy in the total value.</t>
  </si>
  <si>
    <t>(2)   Requirements and methods for determining air emissions can vary widely. Not all sites have monitoring equipment in place to measure releases from all sources and activities, and the frequency of sampling can vary.</t>
  </si>
  <si>
    <t xml:space="preserve">(3)   Teck's previously owned steelmaking coal operations report annually to the National Pollutant Release Inventory (NPRI) on a variety of parameters including PM, VOCs, NOx and SOx. For additional data from these operations, see the Canadian National Pollutant Release Inventory website at https://www.canada.ca/en/environment-climate-change/services/national-pollutant-release-inventory/tools-resources-data.html for more information. 2024 data will be available from NPRI mid-2025. </t>
  </si>
  <si>
    <t xml:space="preserve">(4)   GRI 305-7: NOx, SOx and other significant air emissions; SASB EM-MM-120a.1: Air emissions of the following pollutants: (1) CO, (2) NOx (excluding N2O), (3) SOx, (4) particulate matter (PM10), (5) mercury (Hg), (6) lead (Pb), and (7) volatile organic compounds (VOCs). </t>
  </si>
  <si>
    <r>
      <rPr>
        <b/>
        <sz val="11"/>
        <color rgb="FF000000"/>
        <rFont val="Arial"/>
      </rPr>
      <t>Energy Consumption by Type — Steelmaking Coal Sites</t>
    </r>
    <r>
      <rPr>
        <b/>
        <vertAlign val="superscript"/>
        <sz val="11"/>
        <color rgb="FF000000"/>
        <rFont val="Arial"/>
      </rPr>
      <t>(1)</t>
    </r>
  </si>
  <si>
    <t>Steelmaking Coal Sites Total</t>
  </si>
  <si>
    <r>
      <t>Scope 1 and Scope 2 GHG Emissions by Fuel Type — Steelmaking Coal Sites</t>
    </r>
    <r>
      <rPr>
        <b/>
        <vertAlign val="superscript"/>
        <sz val="11"/>
        <color rgb="FF000000"/>
        <rFont val="Arial"/>
        <family val="2"/>
      </rPr>
      <t>(1),(2),(3),(4),(5)</t>
    </r>
  </si>
  <si>
    <t>Fugitive Emissions</t>
  </si>
  <si>
    <t>(1)    Electricity emissions in British Columbia calculated using the electricity emission intensity factors for grid-connected entities published annually by the B.C. government.</t>
  </si>
  <si>
    <t>(2)    Fugitive emissions from coal operations (i.e., estimated methane release) are captured as direct emissions. For fugitive emissions, the emission factors are based on the most recent version of the Canadian National Inventory Report.</t>
  </si>
  <si>
    <t xml:space="preserve">(3)    Carbon dioxide equivalent values calculated using the Intergovernmental Panel on Climate Change’s Fifth Assessment Report (AR5) Global Warming Potential (GWP) factors. </t>
  </si>
  <si>
    <t xml:space="preserve">(4)    Figures have been restated due to changes in third-party emission factors and the use of AR5 GWP factors. </t>
  </si>
  <si>
    <t xml:space="preserve">(5)    The Scope 2 GHG emissions in this total are market-based. </t>
  </si>
  <si>
    <r>
      <t>Total Emissions (kilotonnes CO</t>
    </r>
    <r>
      <rPr>
        <b/>
        <vertAlign val="subscript"/>
        <sz val="11"/>
        <color rgb="FF000000"/>
        <rFont val="Arial"/>
        <family val="2"/>
      </rPr>
      <t>2</t>
    </r>
    <r>
      <rPr>
        <b/>
        <sz val="11"/>
        <color rgb="FF000000"/>
        <rFont val="Arial"/>
        <family val="2"/>
      </rPr>
      <t>e) — Steelmaking Coal Sites</t>
    </r>
    <r>
      <rPr>
        <b/>
        <vertAlign val="superscript"/>
        <sz val="11"/>
        <color rgb="FF000000"/>
        <rFont val="Arial"/>
        <family val="2"/>
      </rPr>
      <t>(1),(2),(3),(4),(5)</t>
    </r>
  </si>
  <si>
    <t>Total Emissions - Indirect (Scope 2) Market- Based</t>
  </si>
  <si>
    <r>
      <t>Total Emissions (Scope 1 + Scope 2)</t>
    </r>
    <r>
      <rPr>
        <sz val="8"/>
        <rFont val="Arial"/>
        <family val="2"/>
      </rPr>
      <t>(5)</t>
    </r>
  </si>
  <si>
    <t>Total Emissions - Scope 3 (Use of steelmaking coal product sold)</t>
  </si>
  <si>
    <t xml:space="preserve">(5)   The Scope 2 GHG emissions in this total are market-based. </t>
  </si>
  <si>
    <r>
      <rPr>
        <b/>
        <sz val="11"/>
        <color rgb="FF000000"/>
        <rFont val="Arial"/>
      </rPr>
      <t>Mineral Waste by Composition in Metric Tonnes (t) — Steelmaking Coal Operations</t>
    </r>
    <r>
      <rPr>
        <b/>
        <vertAlign val="superscript"/>
        <sz val="11"/>
        <color rgb="FF000000"/>
        <rFont val="Arial"/>
      </rPr>
      <t>(1),(2)</t>
    </r>
  </si>
  <si>
    <t>Tailings &amp; fine coal refuse from processing raw coal</t>
  </si>
  <si>
    <t>Coarse coal refuse</t>
  </si>
  <si>
    <t>Total mineral waste from Steelmaking Coal Operations</t>
  </si>
  <si>
    <t xml:space="preserve">(2)   GRI 306-3: Waste generated; SASB EM-MM-150a.5/EM-CO-150a.3: Total weight of tailings produced, EM-MM-150a.6/EM-CO-150a.4: Total weight of waste rock generated. </t>
  </si>
  <si>
    <r>
      <rPr>
        <b/>
        <sz val="11"/>
        <color rgb="FF000000"/>
        <rFont val="Arial"/>
      </rPr>
      <t>Non-Mineral Waste by Composition in Metric Tonnes (t) — Steelmaking Coal Operations</t>
    </r>
    <r>
      <rPr>
        <b/>
        <vertAlign val="superscript"/>
        <sz val="11"/>
        <color rgb="FF000000"/>
        <rFont val="Arial"/>
      </rPr>
      <t>(1),(2)</t>
    </r>
  </si>
  <si>
    <t>Non-Mineral Waste Generated</t>
  </si>
  <si>
    <t>(2)   GRI 306-3: Waste generated, 306-4: Waste diverted from disposal, 306-5: Waste directed to disposal; SASB EM-MM-150a.4/EM-CO-150a.2: Total weight of non-mineral waste generated.</t>
  </si>
  <si>
    <t>(3)   Hazardous waste includes hazardous industrial waste</t>
  </si>
  <si>
    <t>(4)   Non-hazardous waste includes non-hazardous industrial and municipal/domestic waste</t>
  </si>
  <si>
    <r>
      <rPr>
        <b/>
        <sz val="11"/>
        <color rgb="FF000000"/>
        <rFont val="Arial"/>
      </rPr>
      <t>Water Metrics in Megalitres (ML) — Steelmaking Coal Operations</t>
    </r>
    <r>
      <rPr>
        <b/>
        <vertAlign val="superscript"/>
        <sz val="11"/>
        <color rgb="FF000000"/>
        <rFont val="Arial"/>
      </rPr>
      <t xml:space="preserve">(1) </t>
    </r>
  </si>
  <si>
    <t>January 1 - June 30, 2024</t>
  </si>
  <si>
    <r>
      <t>Water withdrawal</t>
    </r>
    <r>
      <rPr>
        <vertAlign val="superscript"/>
        <sz val="10"/>
        <rFont val="Arial"/>
        <family val="2"/>
      </rPr>
      <t>(2)</t>
    </r>
  </si>
  <si>
    <r>
      <t>Other managed water</t>
    </r>
    <r>
      <rPr>
        <vertAlign val="superscript"/>
        <sz val="10"/>
        <rFont val="Arial"/>
        <family val="2"/>
      </rPr>
      <t>(3)</t>
    </r>
  </si>
  <si>
    <r>
      <t>Operational water use</t>
    </r>
    <r>
      <rPr>
        <vertAlign val="superscript"/>
        <sz val="10"/>
        <rFont val="Arial"/>
        <family val="2"/>
      </rPr>
      <t>(4)</t>
    </r>
  </si>
  <si>
    <t>(2)   Water withdrawal is water that enters the operational water system and is used to supply the operational water demands. It was previously called ‘water withdrawal for use’ or ‘new water use’.</t>
  </si>
  <si>
    <t>(3)  Other Managed Water is water that enters the operational boundary and is actively managed without intent to supply the operational water demand.</t>
  </si>
  <si>
    <t>(4)   Operational water use is all water needed or used to sustain mining tasks, and typically includes water from withdrawals and reused/recycled water.</t>
  </si>
  <si>
    <r>
      <t>Water Metrics by Quality and Source/Destination in Megalitres (ML) — Jan 1 - June 30, 2024  — Steelmaking Coal Operations</t>
    </r>
    <r>
      <rPr>
        <b/>
        <vertAlign val="superscript"/>
        <sz val="11"/>
        <color rgb="FF000000"/>
        <rFont val="Arial"/>
      </rPr>
      <t xml:space="preserve">(1) </t>
    </r>
  </si>
  <si>
    <r>
      <t>High</t>
    </r>
    <r>
      <rPr>
        <b/>
        <vertAlign val="superscript"/>
        <sz val="10"/>
        <color theme="0"/>
        <rFont val="Arial"/>
        <family val="2"/>
      </rPr>
      <t>(3)</t>
    </r>
  </si>
  <si>
    <r>
      <t>Low</t>
    </r>
    <r>
      <rPr>
        <b/>
        <vertAlign val="superscript"/>
        <sz val="10"/>
        <color theme="0"/>
        <rFont val="Arial"/>
        <family val="2"/>
      </rPr>
      <t>(4)</t>
    </r>
  </si>
  <si>
    <r>
      <t>Water withdrawals</t>
    </r>
    <r>
      <rPr>
        <vertAlign val="superscript"/>
        <sz val="10"/>
        <color theme="1"/>
        <rFont val="Arial"/>
        <family val="2"/>
      </rPr>
      <t>(9)</t>
    </r>
  </si>
  <si>
    <r>
      <t>Surface water</t>
    </r>
    <r>
      <rPr>
        <vertAlign val="superscript"/>
        <sz val="10"/>
        <color theme="1"/>
        <rFont val="Arial"/>
        <family val="2"/>
      </rPr>
      <t>(5)</t>
    </r>
  </si>
  <si>
    <r>
      <t>Groundwater</t>
    </r>
    <r>
      <rPr>
        <vertAlign val="superscript"/>
        <sz val="10"/>
        <color theme="1"/>
        <rFont val="Arial"/>
        <family val="2"/>
      </rPr>
      <t>(6)</t>
    </r>
  </si>
  <si>
    <r>
      <t>Sea water</t>
    </r>
    <r>
      <rPr>
        <vertAlign val="superscript"/>
        <sz val="10"/>
        <color theme="1"/>
        <rFont val="Arial"/>
        <family val="2"/>
      </rPr>
      <t xml:space="preserve">(7) </t>
    </r>
  </si>
  <si>
    <r>
      <t>Third-party water</t>
    </r>
    <r>
      <rPr>
        <vertAlign val="superscript"/>
        <sz val="10"/>
        <color theme="1"/>
        <rFont val="Arial"/>
        <family val="2"/>
      </rPr>
      <t>(8)</t>
    </r>
  </si>
  <si>
    <t>(1)   GRI 303-3: Water withdrawal, 303-4: Water discharge, 303-5: Water consumption; SASB EM-MM-140a.1/EM-CO-140a.1: (1) Total fresh water withdrawn, (2) total fresh water consumed, (3) Percentage of each in regions with High or Extremely High Baseline Water Stress (%) (reference our Reporting Index for 3).</t>
  </si>
  <si>
    <t>(2)   Water Stress: Water-stressed areas lack the ability to meet human and ecological demands for fresh water. Water stress components include water availability, quality and accessibility. The proportion of sites in water-stressed areas is 25%. WRI Aqueduct Water Risk Atlas was used to assess water stress.</t>
  </si>
  <si>
    <t>(3)   High-Quality Water: Water that has a high socio-environmental value with multiple beneficial uses (e.g., potable, agricultural, recreational, amenity) and that may require minimal to moderate level of treatment to meet appropriate drinking water standards.</t>
  </si>
  <si>
    <t>(4)   Low-Quality Water: Water that has lower socio-environmental value with lower potential for multiple beneficial uses, excluding adapted ecosystems (e.g., industrial, wastewater and seawater), and that would require significant treatment to raise quality to appropriate drinking water standards.</t>
  </si>
  <si>
    <t xml:space="preserve">(5)   Surface water includes water from precipitation and runoff that is not diverted around the operation, and water inputs from surface waterbodies that may or may not be within the boundaries of our operations. </t>
  </si>
  <si>
    <t>(6)   Groundwater is water from beneath the earth's surface that collects or flows in the porous spaces in soil and rock that is not diverted around the operations.</t>
  </si>
  <si>
    <t>(7)   Seawater includes water obtained from a sea or ocean.</t>
  </si>
  <si>
    <t xml:space="preserve">(8)   Third-party water is water supplied by an entity external to the operation, such as from a municipality. We do not use wastewater from other organizations. </t>
  </si>
  <si>
    <t>(9)   Water withdrawal is water that enters the operational water system and is intended to be used to supply the operational water demands. It was previously called ‘water withdrawal for use’ or ‘new water use’.</t>
  </si>
  <si>
    <r>
      <t>2024 Sustainability Databook: Social Performance — Historical data for Teck's previously owned steelmaking coal operations</t>
    </r>
    <r>
      <rPr>
        <b/>
        <vertAlign val="superscript"/>
        <sz val="16"/>
        <color rgb="FF000000"/>
        <rFont val="Arial"/>
        <family val="2"/>
      </rPr>
      <t>(1),(2)</t>
    </r>
  </si>
  <si>
    <t xml:space="preserve">(1)    Data in this tab includes Teck’s previously owned steelmaking coal assets only, which were sold in July 2024. </t>
  </si>
  <si>
    <t>(2)    Certain data related to Teck’s former steelmaking coal operations was obtained from the purchaser of those operations following completion of the sale and has not been independently verified.</t>
  </si>
  <si>
    <r>
      <t>Health and Safety</t>
    </r>
    <r>
      <rPr>
        <b/>
        <vertAlign val="superscript"/>
        <sz val="14"/>
        <color rgb="FF001040"/>
        <rFont val="Arial"/>
        <family val="2"/>
      </rPr>
      <t>(1),(2),(3),(4)</t>
    </r>
  </si>
  <si>
    <t xml:space="preserve">(1)   Data in this section includes both employees and contractors at operations, projects, legacy sites and offices associated with the coal business unless otherwise stated. </t>
  </si>
  <si>
    <t xml:space="preserve">(2)   Frequency indicators in this section are calculated by the number of events in the period multiplied by 200,000 and divided by the number of exposure hours in the period, which refers to the total number of actual hours worked by employees/contractors at a site where one or more employees/contractors are working or are present as a condition of their employment and are carrying out activities related to their employment duties. Hours of exposure may be calculated differently from site to site; for example, time sheets, estimations and data from human resources are inputs into the total number of exposure hours. </t>
  </si>
  <si>
    <t>(3)   GRI 403-9: Work-related injuries; SASB EM-MM-320a.1/EM-CO-320a.1: (1) MSHA all-incidence rate, (2) fatality rate, (3) near miss frequency rate (NMFR) and (4) average hours of health, safety, and emergency response training for (a) full-time employees and (b) contract employees.</t>
  </si>
  <si>
    <t xml:space="preserve">(4)   Rounding of individual numbers may cause a discrepancy in the total values. </t>
  </si>
  <si>
    <r>
      <rPr>
        <b/>
        <sz val="11"/>
        <color rgb="FF000000"/>
        <rFont val="Arial"/>
      </rPr>
      <t>Health and Safety Performance — Steelmaking Coal Business Unit</t>
    </r>
    <r>
      <rPr>
        <b/>
        <vertAlign val="superscript"/>
        <sz val="11"/>
        <color rgb="FF000000"/>
        <rFont val="Arial"/>
      </rPr>
      <t>(1),(2),(3)</t>
    </r>
  </si>
  <si>
    <t>(1)   A Lost-Time Injury is an occupational injury that results in loss of one or more days beyond the initial day of the injury from the employee's scheduled work beyond the date of injury.</t>
  </si>
  <si>
    <t>(2)   A Disabling Injury is a work-related injury that, by orders of a qualified practitioner, designates a person, although at work, unable to perform their full range of regular work duties on the next scheduled work shift after the day of the injury.</t>
  </si>
  <si>
    <t xml:space="preserve">(3)   A fatality is defined as a work-related injury that results in the loss of life. This does not include deaths from occupational disease or illness. </t>
  </si>
  <si>
    <r>
      <t>High Potential Incident Performance — Steelmaking Business Unit</t>
    </r>
    <r>
      <rPr>
        <b/>
        <vertAlign val="superscript"/>
        <sz val="11"/>
        <color rgb="FF000000"/>
        <rFont val="Arial"/>
        <family val="2"/>
      </rPr>
      <t>(1)</t>
    </r>
  </si>
  <si>
    <r>
      <rPr>
        <b/>
        <sz val="11"/>
        <color rgb="FF000000"/>
        <rFont val="Arial"/>
      </rPr>
      <t>Occupational Diseases Cases — Steelmaking Coal Business Unit</t>
    </r>
    <r>
      <rPr>
        <b/>
        <vertAlign val="superscript"/>
        <sz val="11"/>
        <color rgb="FF000000"/>
        <rFont val="Arial"/>
      </rPr>
      <t>(1)</t>
    </r>
  </si>
  <si>
    <t>Disease Category</t>
  </si>
  <si>
    <r>
      <t xml:space="preserve">(1)  </t>
    </r>
    <r>
      <rPr>
        <sz val="7"/>
        <color theme="1"/>
        <rFont val="Times New Roman"/>
        <family val="1"/>
      </rPr>
      <t> </t>
    </r>
    <r>
      <rPr>
        <sz val="8"/>
        <color theme="1"/>
        <rFont val="Arial"/>
        <family val="2"/>
      </rPr>
      <t xml:space="preserve">Occupational disease data is collected from insurance providers, and includes employees only; contractor data is not available. </t>
    </r>
  </si>
  <si>
    <r>
      <rPr>
        <b/>
        <sz val="11"/>
        <color rgb="FF000000"/>
        <rFont val="Arial"/>
      </rPr>
      <t>Occupational Disease Rate — Steelmaking Coal Business Unit</t>
    </r>
    <r>
      <rPr>
        <b/>
        <vertAlign val="superscript"/>
        <sz val="11"/>
        <color rgb="FF000000"/>
        <rFont val="Arial"/>
      </rPr>
      <t>(1)</t>
    </r>
  </si>
  <si>
    <t>Total Occupational Disease Rate (per 200,000 hours)</t>
  </si>
  <si>
    <t>Total Occupational Disease Rate (per 1,000,000 hours)</t>
  </si>
  <si>
    <r>
      <t>Relationships with Communities</t>
    </r>
    <r>
      <rPr>
        <b/>
        <vertAlign val="superscript"/>
        <sz val="14"/>
        <color rgb="FF001040"/>
        <rFont val="Arial"/>
        <family val="2"/>
      </rPr>
      <t>(1),(2),(3),(4)</t>
    </r>
  </si>
  <si>
    <r>
      <t>New Significant Disputes — Steelmaking Coal Operations</t>
    </r>
    <r>
      <rPr>
        <b/>
        <vertAlign val="superscript"/>
        <sz val="11"/>
        <color theme="1"/>
        <rFont val="Arial"/>
        <family val="2"/>
      </rPr>
      <t xml:space="preserve">(1),(2) </t>
    </r>
  </si>
  <si>
    <r>
      <t>Community Investment — Steelmaking Coal Operations</t>
    </r>
    <r>
      <rPr>
        <vertAlign val="superscript"/>
        <sz val="11"/>
        <color rgb="FF000000"/>
        <rFont val="Arial"/>
      </rPr>
      <t>(</t>
    </r>
    <r>
      <rPr>
        <b/>
        <vertAlign val="superscript"/>
        <sz val="11"/>
        <color rgb="FF000000"/>
        <rFont val="Arial"/>
      </rPr>
      <t>1)</t>
    </r>
  </si>
  <si>
    <r>
      <t>Jan 1 - June 30, 2024</t>
    </r>
    <r>
      <rPr>
        <b/>
        <vertAlign val="superscript"/>
        <sz val="10"/>
        <color theme="0"/>
        <rFont val="Arial"/>
        <family val="2"/>
      </rPr>
      <t xml:space="preserve">(2) </t>
    </r>
  </si>
  <si>
    <t>Community Investments at Steelmaking Coal Operations</t>
  </si>
  <si>
    <t xml:space="preserve">(2)   Represents investments made at Teck’s steelmaking coal operations prior to the completion of the sale of the operations in July 2024. </t>
  </si>
  <si>
    <r>
      <t>Health and Safety Performance</t>
    </r>
    <r>
      <rPr>
        <b/>
        <vertAlign val="superscript"/>
        <sz val="11"/>
        <color rgb="FF000000"/>
        <rFont val="Arial"/>
      </rPr>
      <t>(1),(2),(3),(4),(5)</t>
    </r>
  </si>
  <si>
    <r>
      <t>33.82</t>
    </r>
    <r>
      <rPr>
        <vertAlign val="superscript"/>
        <sz val="10"/>
        <color rgb="FF000000"/>
        <rFont val="Arial"/>
      </rPr>
      <t>(7)</t>
    </r>
  </si>
  <si>
    <r>
      <t>0</t>
    </r>
    <r>
      <rPr>
        <vertAlign val="superscript"/>
        <sz val="10"/>
        <color rgb="FF000000"/>
        <rFont val="Arial"/>
      </rPr>
      <t xml:space="preserve">(8) </t>
    </r>
  </si>
  <si>
    <t xml:space="preserve">(6)   In 2024, the main types of work-related injuries were cuts/abrasians/lacerations, muscular injuries/strains, and fractures. </t>
  </si>
  <si>
    <t>(7)   In 2023, the increase in severity is, in part, a consequence of having no fatalities in 2022 versus one fatality in 2023. Each fatality results in counting 6,000 lost days.</t>
  </si>
  <si>
    <t>(8)   In 2024, there was a fatality at Antamina mine, our joint venture with BHP, Glencore and Mitsubishi. See Antamina's sustainability report for further information.</t>
  </si>
  <si>
    <r>
      <t>2024</t>
    </r>
    <r>
      <rPr>
        <b/>
        <vertAlign val="superscript"/>
        <sz val="10"/>
        <color rgb="FFFFFFFF"/>
        <rFont val="Arial"/>
        <family val="2"/>
      </rPr>
      <t xml:space="preserve">(6)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</si>
</sst>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_-;\-* #,##0.00_-;_-* &quot;-&quot;??_-;_-@_-"/>
    <numFmt numFmtId="166" formatCode="#,##0.0000\ ;\(#,##0.0000\)"/>
    <numFmt numFmtId="167" formatCode="#,##0\ ;\(#,##0\)"/>
    <numFmt numFmtId="168" formatCode="dd\ mmm\ yy"/>
    <numFmt numFmtId="169" formatCode="dd\ mmm\ yy\ hh:mm"/>
    <numFmt numFmtId="170" formatCode="0_);\(0\)"/>
    <numFmt numFmtId="171" formatCode="#,##0.0"/>
    <numFmt numFmtId="172" formatCode="#,##0.0000"/>
    <numFmt numFmtId="173" formatCode="&quot;$&quot;#,##0"/>
    <numFmt numFmtId="174" formatCode="0.0"/>
    <numFmt numFmtId="175" formatCode="0.0000"/>
    <numFmt numFmtId="176" formatCode="0.0%"/>
    <numFmt numFmtId="177" formatCode="_([$$-409]* #,##0_);_([$$-409]* \(#,##0\);_([$$-409]* &quot;-&quot;??_);_(@_)"/>
    <numFmt numFmtId="178" formatCode="_([$$-409]* #,##0.0_);_([$$-409]* \(#,##0.0\);_([$$-409]* &quot;-&quot;??_);_(@_)"/>
    <numFmt numFmtId="179" formatCode="0.000"/>
  </numFmts>
  <fonts count="162">
    <font>
      <sz val="11"/>
      <color theme="1"/>
      <name val="Calibri"/>
      <family val="2"/>
      <scheme val="minor"/>
    </font>
    <font>
      <sz val="10"/>
      <color theme="1"/>
      <name val="Arial"/>
      <family val="2"/>
    </font>
    <font>
      <b/>
      <sz val="10"/>
      <color theme="1"/>
      <name val="Arial"/>
      <family val="2"/>
    </font>
    <font>
      <sz val="10"/>
      <color rgb="FF000000"/>
      <name val="Arial"/>
      <family val="2"/>
    </font>
    <font>
      <u/>
      <sz val="11"/>
      <color theme="10"/>
      <name val="Calibri"/>
      <family val="2"/>
      <scheme val="minor"/>
    </font>
    <font>
      <sz val="10"/>
      <name val="Arial"/>
      <family val="2"/>
    </font>
    <font>
      <b/>
      <sz val="10"/>
      <color rgb="FF000000"/>
      <name val="Arial"/>
      <family val="2"/>
    </font>
    <font>
      <sz val="11"/>
      <color theme="1"/>
      <name val="Calibri"/>
      <family val="2"/>
      <scheme val="minor"/>
    </font>
    <font>
      <sz val="11"/>
      <color theme="0"/>
      <name val="Calibri"/>
      <family val="2"/>
      <scheme val="minor"/>
    </font>
    <font>
      <b/>
      <sz val="10"/>
      <color rgb="FF0065BD"/>
      <name val="Arial"/>
      <family val="2"/>
    </font>
    <font>
      <b/>
      <i/>
      <sz val="8"/>
      <name val="Arial"/>
      <family val="2"/>
    </font>
    <font>
      <sz val="18"/>
      <color rgb="FF0065BD"/>
      <name val="Arial"/>
      <family val="2"/>
    </font>
    <font>
      <b/>
      <sz val="10"/>
      <color theme="0"/>
      <name val="Arial"/>
      <family val="2"/>
    </font>
    <font>
      <b/>
      <sz val="11"/>
      <color rgb="FF000000"/>
      <name val="Calibri"/>
      <family val="2"/>
      <scheme val="minor"/>
    </font>
    <font>
      <sz val="12"/>
      <name val="Arial"/>
      <family val="2"/>
    </font>
    <font>
      <sz val="10"/>
      <color rgb="FF0065BD"/>
      <name val="Arial"/>
      <family val="2"/>
    </font>
    <font>
      <sz val="10"/>
      <color indexed="9"/>
      <name val="Arial"/>
      <family val="2"/>
    </font>
    <font>
      <b/>
      <sz val="14"/>
      <color indexed="9"/>
      <name val="Verdana"/>
      <family val="2"/>
    </font>
    <font>
      <sz val="10"/>
      <name val="Verdana"/>
      <family val="2"/>
    </font>
    <font>
      <b/>
      <sz val="12"/>
      <color indexed="9"/>
      <name val="Arial"/>
      <family val="2"/>
    </font>
    <font>
      <b/>
      <sz val="10"/>
      <color indexed="9"/>
      <name val="Arial"/>
      <family val="2"/>
    </font>
    <font>
      <sz val="12"/>
      <name val="Verdana"/>
      <family val="2"/>
    </font>
    <font>
      <sz val="10"/>
      <color indexed="8"/>
      <name val="Arial"/>
      <family val="2"/>
    </font>
    <font>
      <sz val="10"/>
      <color indexed="56"/>
      <name val="Arial"/>
      <family val="2"/>
    </font>
    <font>
      <sz val="10"/>
      <color indexed="58"/>
      <name val="Arial"/>
      <family val="2"/>
    </font>
    <font>
      <sz val="10"/>
      <color indexed="60"/>
      <name val="Arial"/>
      <family val="2"/>
    </font>
    <font>
      <b/>
      <sz val="12"/>
      <name val="Arial"/>
      <family val="2"/>
    </font>
    <font>
      <b/>
      <sz val="10"/>
      <name val="Arial"/>
      <family val="2"/>
    </font>
    <font>
      <b/>
      <sz val="14"/>
      <color indexed="28"/>
      <name val="Verdana"/>
      <family val="2"/>
    </font>
    <font>
      <b/>
      <sz val="14"/>
      <color theme="3"/>
      <name val="Verdana"/>
      <family val="2"/>
    </font>
    <font>
      <vertAlign val="superscript"/>
      <sz val="10"/>
      <color theme="1"/>
      <name val="Arial"/>
      <family val="2"/>
    </font>
    <font>
      <sz val="8"/>
      <color theme="1"/>
      <name val="Arial"/>
      <family val="2"/>
    </font>
    <font>
      <sz val="11"/>
      <color theme="1"/>
      <name val="Arial"/>
      <family val="2"/>
    </font>
    <font>
      <b/>
      <sz val="16"/>
      <color theme="1"/>
      <name val="Arial"/>
      <family val="2"/>
    </font>
    <font>
      <b/>
      <vertAlign val="superscript"/>
      <sz val="10"/>
      <color theme="1"/>
      <name val="Arial"/>
      <family val="2"/>
    </font>
    <font>
      <vertAlign val="superscript"/>
      <sz val="10"/>
      <color rgb="FF000000"/>
      <name val="Arial"/>
      <family val="2"/>
    </font>
    <font>
      <sz val="11"/>
      <name val="Arial"/>
      <family val="2"/>
    </font>
    <font>
      <sz val="11"/>
      <name val="Calibri"/>
      <family val="2"/>
      <scheme val="minor"/>
    </font>
    <font>
      <sz val="8"/>
      <name val="Arial"/>
      <family val="2"/>
    </font>
    <font>
      <vertAlign val="superscript"/>
      <sz val="10"/>
      <name val="Arial"/>
      <family val="2"/>
    </font>
    <font>
      <sz val="8"/>
      <color rgb="FF000000"/>
      <name val="Arial"/>
      <family val="2"/>
    </font>
    <font>
      <b/>
      <sz val="11"/>
      <color theme="1"/>
      <name val="Arial"/>
      <family val="2"/>
    </font>
    <font>
      <sz val="12"/>
      <color theme="1"/>
      <name val="Arial"/>
      <family val="2"/>
    </font>
    <font>
      <b/>
      <vertAlign val="superscript"/>
      <sz val="11"/>
      <color theme="1"/>
      <name val="Arial"/>
      <family val="2"/>
    </font>
    <font>
      <sz val="8"/>
      <name val="Foundrysterling-bookregular"/>
    </font>
    <font>
      <sz val="10"/>
      <color theme="5"/>
      <name val="Arial"/>
      <family val="2"/>
    </font>
    <font>
      <sz val="7"/>
      <color theme="1"/>
      <name val="Times New Roman"/>
      <family val="1"/>
    </font>
    <font>
      <b/>
      <vertAlign val="superscript"/>
      <sz val="10"/>
      <color rgb="FF000000"/>
      <name val="Arial"/>
      <family val="2"/>
    </font>
    <font>
      <u/>
      <sz val="12"/>
      <color theme="10"/>
      <name val="Arial"/>
      <family val="2"/>
    </font>
    <font>
      <sz val="9"/>
      <name val="Arial"/>
      <family val="2"/>
    </font>
    <font>
      <sz val="11"/>
      <color theme="1"/>
      <name val="Calibri"/>
      <family val="2"/>
    </font>
    <font>
      <b/>
      <sz val="10"/>
      <color rgb="FFFFFFFF"/>
      <name val="Arial"/>
      <family val="2"/>
    </font>
    <font>
      <sz val="11"/>
      <name val="Calibri"/>
      <family val="2"/>
    </font>
    <font>
      <b/>
      <sz val="14"/>
      <color rgb="FF002060"/>
      <name val="Arial"/>
      <family val="2"/>
    </font>
    <font>
      <sz val="7"/>
      <color theme="1"/>
      <name val="Arial"/>
      <family val="2"/>
    </font>
    <font>
      <sz val="11"/>
      <color rgb="FF002060"/>
      <name val="Arial"/>
      <family val="2"/>
    </font>
    <font>
      <b/>
      <sz val="12"/>
      <color theme="0"/>
      <name val="Arial"/>
      <family val="2"/>
    </font>
    <font>
      <u/>
      <sz val="10"/>
      <color theme="10"/>
      <name val="Arial"/>
      <family val="2"/>
    </font>
    <font>
      <sz val="10"/>
      <color rgb="FFFF0000"/>
      <name val="Arial"/>
      <family val="2"/>
    </font>
    <font>
      <sz val="14"/>
      <color theme="1"/>
      <name val="Calibri"/>
      <family val="2"/>
      <scheme val="minor"/>
    </font>
    <font>
      <b/>
      <sz val="18"/>
      <color theme="1"/>
      <name val="Arial"/>
      <family val="2"/>
    </font>
    <font>
      <sz val="11"/>
      <color theme="9"/>
      <name val="Calibri"/>
      <family val="2"/>
      <scheme val="minor"/>
    </font>
    <font>
      <sz val="8"/>
      <name val="Calibri"/>
      <family val="2"/>
      <scheme val="minor"/>
    </font>
    <font>
      <sz val="8"/>
      <color theme="1"/>
      <name val="Calibri"/>
      <family val="2"/>
      <scheme val="minor"/>
    </font>
    <font>
      <b/>
      <sz val="11"/>
      <color rgb="FF3F3F3F"/>
      <name val="Calibri"/>
      <family val="2"/>
      <scheme val="minor"/>
    </font>
    <font>
      <b/>
      <sz val="11"/>
      <color rgb="FFFA7D00"/>
      <name val="Calibri"/>
      <family val="2"/>
      <scheme val="minor"/>
    </font>
    <font>
      <sz val="7"/>
      <name val="Arial"/>
      <family val="2"/>
    </font>
    <font>
      <b/>
      <sz val="8"/>
      <name val="Arial"/>
      <family val="2"/>
    </font>
    <font>
      <vertAlign val="subscript"/>
      <sz val="10"/>
      <name val="Arial"/>
      <family val="2"/>
    </font>
    <font>
      <sz val="7"/>
      <color theme="1"/>
      <name val="Calibri"/>
      <family val="2"/>
      <scheme val="minor"/>
    </font>
    <font>
      <sz val="8"/>
      <color rgb="FF000000"/>
      <name val="Times New Roman"/>
      <family val="1"/>
    </font>
    <font>
      <b/>
      <sz val="14"/>
      <color rgb="FF000F7B"/>
      <name val="Arial"/>
      <family val="2"/>
    </font>
    <font>
      <b/>
      <vertAlign val="superscript"/>
      <sz val="10"/>
      <color theme="0"/>
      <name val="Arial"/>
      <family val="2"/>
    </font>
    <font>
      <sz val="10"/>
      <color theme="0"/>
      <name val="Arial"/>
      <family val="2"/>
    </font>
    <font>
      <b/>
      <sz val="11"/>
      <name val="Arial"/>
      <family val="2"/>
    </font>
    <font>
      <b/>
      <vertAlign val="superscript"/>
      <sz val="11"/>
      <name val="Arial"/>
      <family val="2"/>
    </font>
    <font>
      <b/>
      <sz val="11"/>
      <color rgb="FF000000"/>
      <name val="Arial"/>
      <family val="2"/>
    </font>
    <font>
      <b/>
      <vertAlign val="superscript"/>
      <sz val="11"/>
      <color rgb="FF000000"/>
      <name val="Arial"/>
      <family val="2"/>
    </font>
    <font>
      <b/>
      <u/>
      <sz val="12"/>
      <color theme="0"/>
      <name val="Arial"/>
      <family val="2"/>
    </font>
    <font>
      <b/>
      <u/>
      <sz val="11"/>
      <color theme="0"/>
      <name val="Arial"/>
      <family val="2"/>
    </font>
    <font>
      <b/>
      <sz val="7"/>
      <name val="Arial"/>
      <family val="2"/>
    </font>
    <font>
      <b/>
      <vertAlign val="superscript"/>
      <sz val="10"/>
      <color rgb="FFFFFFFF"/>
      <name val="Arial"/>
      <family val="2"/>
    </font>
    <font>
      <sz val="10"/>
      <color rgb="FFFFFFFF"/>
      <name val="Arial"/>
      <family val="2"/>
    </font>
    <font>
      <sz val="11"/>
      <color rgb="FF000000"/>
      <name val="Calibri"/>
      <family val="2"/>
      <scheme val="minor"/>
    </font>
    <font>
      <sz val="11"/>
      <color rgb="FF000000"/>
      <name val="Arial"/>
      <family val="2"/>
    </font>
    <font>
      <sz val="11"/>
      <color rgb="FFFF0000"/>
      <name val="Calibri"/>
      <family val="2"/>
    </font>
    <font>
      <sz val="8"/>
      <color theme="0"/>
      <name val="Arial"/>
      <family val="2"/>
    </font>
    <font>
      <i/>
      <sz val="11"/>
      <name val="Arial"/>
      <family val="2"/>
    </font>
    <font>
      <vertAlign val="superscript"/>
      <sz val="11"/>
      <color rgb="FF000000"/>
      <name val="Arial"/>
      <family val="2"/>
    </font>
    <font>
      <i/>
      <sz val="10"/>
      <name val="Arial"/>
      <family val="2"/>
    </font>
    <font>
      <i/>
      <sz val="9"/>
      <name val="Arial"/>
      <family val="2"/>
    </font>
    <font>
      <sz val="8"/>
      <color rgb="FFFF0000"/>
      <name val="Arial"/>
      <family val="2"/>
    </font>
    <font>
      <i/>
      <sz val="9"/>
      <color theme="1"/>
      <name val="Arial"/>
      <family val="2"/>
    </font>
    <font>
      <sz val="11"/>
      <color rgb="FF000000"/>
      <name val="Aptos Narrow"/>
      <family val="2"/>
    </font>
    <font>
      <sz val="9"/>
      <color rgb="FF000000"/>
      <name val="Arial"/>
      <family val="2"/>
    </font>
    <font>
      <b/>
      <sz val="14"/>
      <color rgb="FF1E4E79"/>
      <name val="Arial"/>
      <family val="2"/>
    </font>
    <font>
      <sz val="11"/>
      <color rgb="FF1E4E79"/>
      <name val="Calibri"/>
      <family val="2"/>
    </font>
    <font>
      <b/>
      <sz val="11"/>
      <color theme="0"/>
      <name val="Arial"/>
      <family val="2"/>
    </font>
    <font>
      <sz val="8"/>
      <name val="Arial"/>
    </font>
    <font>
      <b/>
      <i/>
      <sz val="10"/>
      <color rgb="FF000000"/>
      <name val="Arial"/>
      <family val="2"/>
    </font>
    <font>
      <b/>
      <sz val="10"/>
      <name val="Arial"/>
    </font>
    <font>
      <sz val="10"/>
      <name val="Arial"/>
    </font>
    <font>
      <b/>
      <sz val="16"/>
      <color rgb="FF000000"/>
      <name val="Arial"/>
      <family val="2"/>
    </font>
    <font>
      <b/>
      <vertAlign val="superscript"/>
      <sz val="16"/>
      <color rgb="FF000000"/>
      <name val="Arial"/>
      <family val="2"/>
    </font>
    <font>
      <sz val="8"/>
      <color rgb="FF000000"/>
      <name val="Arial"/>
    </font>
    <font>
      <b/>
      <sz val="10"/>
      <color rgb="FF000000"/>
      <name val="Arial"/>
    </font>
    <font>
      <b/>
      <vertAlign val="superscript"/>
      <sz val="10"/>
      <color rgb="FF000000"/>
      <name val="Arial"/>
    </font>
    <font>
      <b/>
      <sz val="11"/>
      <color rgb="FF000000"/>
      <name val="Arial"/>
    </font>
    <font>
      <vertAlign val="superscript"/>
      <sz val="11"/>
      <color rgb="FF000000"/>
      <name val="Arial"/>
    </font>
    <font>
      <b/>
      <sz val="14"/>
      <color rgb="FF000F7B"/>
      <name val="Arial"/>
    </font>
    <font>
      <b/>
      <vertAlign val="superscript"/>
      <sz val="11"/>
      <color rgb="FF000000"/>
      <name val="Arial"/>
    </font>
    <font>
      <sz val="9"/>
      <name val="Arial"/>
    </font>
    <font>
      <sz val="9"/>
      <color theme="1"/>
      <name val="Segoe UI"/>
      <family val="2"/>
    </font>
    <font>
      <b/>
      <vertAlign val="superscript"/>
      <sz val="10"/>
      <name val="Arial"/>
      <family val="2"/>
    </font>
    <font>
      <b/>
      <sz val="10"/>
      <color rgb="FFFFFFFF"/>
      <name val="Arial"/>
      <family val="2"/>
      <charset val="1"/>
    </font>
    <font>
      <sz val="10"/>
      <color rgb="FF000000"/>
      <name val="Arial"/>
      <family val="2"/>
      <charset val="1"/>
    </font>
    <font>
      <i/>
      <sz val="11"/>
      <color rgb="FF000000"/>
      <name val="Aptos Narrow"/>
      <family val="2"/>
    </font>
    <font>
      <b/>
      <sz val="10"/>
      <color rgb="FF000000"/>
      <name val="Arial"/>
      <family val="2"/>
      <charset val="1"/>
    </font>
    <font>
      <b/>
      <sz val="16"/>
      <color rgb="FF000000"/>
      <name val="Arial"/>
    </font>
    <font>
      <b/>
      <vertAlign val="superscript"/>
      <sz val="16"/>
      <color rgb="FF000000"/>
      <name val="Arial"/>
    </font>
    <font>
      <sz val="10"/>
      <color rgb="FF000000"/>
      <name val="Arial"/>
    </font>
    <font>
      <vertAlign val="superscript"/>
      <sz val="10"/>
      <color rgb="FF000000"/>
      <name val="Arial"/>
    </font>
    <font>
      <sz val="8"/>
      <color rgb="FF000000"/>
      <name val="Arial"/>
      <charset val="1"/>
    </font>
    <font>
      <b/>
      <sz val="10"/>
      <color rgb="FFFFFFFF"/>
      <name val="Arial"/>
    </font>
    <font>
      <b/>
      <vertAlign val="superscript"/>
      <sz val="10"/>
      <color rgb="FFFFFFFF"/>
      <name val="Arial"/>
    </font>
    <font>
      <sz val="10"/>
      <color theme="1"/>
      <name val="Arial"/>
    </font>
    <font>
      <b/>
      <sz val="11"/>
      <name val="Aptos Narrow"/>
      <family val="2"/>
    </font>
    <font>
      <b/>
      <sz val="10"/>
      <color theme="0"/>
      <name val="Arial"/>
    </font>
    <font>
      <sz val="8"/>
      <color theme="1"/>
      <name val="Arial"/>
    </font>
    <font>
      <b/>
      <sz val="11"/>
      <color theme="1"/>
      <name val="Arial"/>
    </font>
    <font>
      <b/>
      <vertAlign val="subscript"/>
      <sz val="10"/>
      <color rgb="FFFFFFFF"/>
      <name val="Arial"/>
      <family val="2"/>
    </font>
    <font>
      <b/>
      <vertAlign val="subscript"/>
      <sz val="11"/>
      <color rgb="FF000000"/>
      <name val="Arial"/>
      <family val="2"/>
    </font>
    <font>
      <sz val="11"/>
      <name val="Aptos Narrow"/>
      <family val="2"/>
    </font>
    <font>
      <vertAlign val="subscript"/>
      <sz val="8"/>
      <color rgb="FF000000"/>
      <name val="Arial"/>
      <family val="2"/>
    </font>
    <font>
      <sz val="7"/>
      <color rgb="FF000000"/>
      <name val="Times New Roman"/>
      <family val="1"/>
    </font>
    <font>
      <sz val="9"/>
      <color rgb="FFFFFFFF"/>
      <name val="Arial"/>
      <family val="2"/>
    </font>
    <font>
      <b/>
      <sz val="14"/>
      <color rgb="FF001040"/>
      <name val="Arial"/>
      <family val="2"/>
    </font>
    <font>
      <b/>
      <sz val="18"/>
      <color rgb="FF001040"/>
      <name val="Arial"/>
      <family val="2"/>
    </font>
    <font>
      <u/>
      <sz val="11"/>
      <color rgb="FF3153E4"/>
      <name val="Arial"/>
      <family val="2"/>
    </font>
    <font>
      <b/>
      <sz val="12"/>
      <color rgb="FF001040"/>
      <name val="Arial"/>
      <family val="2"/>
    </font>
    <font>
      <b/>
      <sz val="14"/>
      <color rgb="FFC7420B"/>
      <name val="Arial"/>
      <family val="2"/>
    </font>
    <font>
      <u/>
      <sz val="10"/>
      <color rgb="FF3153E4"/>
      <name val="Arial"/>
      <family val="2"/>
    </font>
    <font>
      <sz val="11"/>
      <color rgb="FF3153E4"/>
      <name val="Arial"/>
      <family val="2"/>
    </font>
    <font>
      <b/>
      <sz val="12"/>
      <color rgb="FF3153E4"/>
      <name val="Arial"/>
      <family val="2"/>
    </font>
    <font>
      <b/>
      <vertAlign val="superscript"/>
      <sz val="14"/>
      <color rgb="FF001040"/>
      <name val="Arial"/>
      <family val="2"/>
    </font>
    <font>
      <b/>
      <sz val="16"/>
      <color rgb="FF001040"/>
      <name val="Arial"/>
      <family val="2"/>
    </font>
    <font>
      <b/>
      <sz val="10"/>
      <color rgb="FF001040"/>
      <name val="Arial"/>
      <family val="2"/>
    </font>
    <font>
      <b/>
      <sz val="12"/>
      <color theme="1"/>
      <name val="Arial"/>
      <family val="2"/>
    </font>
    <font>
      <b/>
      <sz val="14"/>
      <color theme="1"/>
      <name val="Arial"/>
      <family val="2"/>
    </font>
    <font>
      <b/>
      <vertAlign val="superscript"/>
      <sz val="12"/>
      <color theme="1"/>
      <name val="Arial"/>
      <family val="2"/>
    </font>
    <font>
      <b/>
      <vertAlign val="superscript"/>
      <sz val="12"/>
      <color rgb="FF001040"/>
      <name val="Arial"/>
      <family val="2"/>
    </font>
    <font>
      <sz val="9"/>
      <color theme="1"/>
      <name val="Arial"/>
      <family val="2"/>
    </font>
    <font>
      <b/>
      <sz val="10"/>
      <color theme="1"/>
      <name val="Arial"/>
    </font>
    <font>
      <sz val="11"/>
      <color theme="1"/>
      <name val="Aptos"/>
    </font>
    <font>
      <sz val="11"/>
      <color rgb="FF000000"/>
      <name val="Calibri"/>
    </font>
    <font>
      <b/>
      <sz val="11"/>
      <color rgb="FF000000"/>
      <name val="Calibri"/>
    </font>
    <font>
      <i/>
      <sz val="10"/>
      <color theme="1"/>
      <name val="Arial"/>
    </font>
    <font>
      <sz val="11"/>
      <name val="Calibri"/>
    </font>
    <font>
      <sz val="10"/>
      <color rgb="FFFFFFFF"/>
      <name val="Arial"/>
    </font>
    <font>
      <vertAlign val="superscript"/>
      <sz val="10"/>
      <color rgb="FFFFFFFF"/>
      <name val="Arial"/>
    </font>
    <font>
      <sz val="11"/>
      <color theme="1"/>
      <name val="Arial"/>
    </font>
    <font>
      <b/>
      <i/>
      <sz val="14"/>
      <color rgb="FF000F7B"/>
      <name val="Arial"/>
      <family val="2"/>
    </font>
  </fonts>
  <fills count="44">
    <fill>
      <patternFill patternType="none"/>
    </fill>
    <fill>
      <patternFill patternType="gray125"/>
    </fill>
    <fill>
      <patternFill patternType="solid">
        <fgColor rgb="FF0065BD"/>
        <bgColor indexed="64"/>
      </patternFill>
    </fill>
    <fill>
      <patternFill patternType="solid">
        <fgColor rgb="FFFFFFFF"/>
        <bgColor indexed="64"/>
      </patternFill>
    </fill>
    <fill>
      <patternFill patternType="solid">
        <fgColor indexed="13"/>
        <bgColor indexed="64"/>
      </patternFill>
    </fill>
    <fill>
      <patternFill patternType="solid">
        <fgColor indexed="50"/>
        <bgColor indexed="64"/>
      </patternFill>
    </fill>
    <fill>
      <patternFill patternType="solid">
        <fgColor indexed="10"/>
        <bgColor indexed="64"/>
      </patternFill>
    </fill>
    <fill>
      <patternFill patternType="solid">
        <fgColor indexed="49"/>
        <bgColor indexed="64"/>
      </patternFill>
    </fill>
    <fill>
      <patternFill patternType="solid">
        <fgColor indexed="48"/>
        <bgColor indexed="64"/>
      </patternFill>
    </fill>
    <fill>
      <patternFill patternType="solid">
        <fgColor theme="3"/>
        <bgColor indexed="64"/>
      </patternFill>
    </fill>
    <fill>
      <patternFill patternType="solid">
        <fgColor indexed="39"/>
        <bgColor indexed="64"/>
      </patternFill>
    </fill>
    <fill>
      <patternFill patternType="solid">
        <fgColor indexed="16"/>
        <bgColor indexed="64"/>
      </patternFill>
    </fill>
    <fill>
      <patternFill patternType="solid">
        <fgColor indexed="53"/>
        <bgColor indexed="64"/>
      </patternFill>
    </fill>
    <fill>
      <patternFill patternType="solid">
        <fgColor indexed="19"/>
        <bgColor indexed="64"/>
      </patternFill>
    </fill>
    <fill>
      <patternFill patternType="solid">
        <fgColor indexed="17"/>
        <bgColor indexed="64"/>
      </patternFill>
    </fill>
    <fill>
      <patternFill patternType="solid">
        <fgColor indexed="21"/>
        <bgColor indexed="64"/>
      </patternFill>
    </fill>
    <fill>
      <patternFill patternType="solid">
        <fgColor indexed="12"/>
        <bgColor indexed="64"/>
      </patternFill>
    </fill>
    <fill>
      <patternFill patternType="solid">
        <fgColor indexed="54"/>
        <bgColor indexed="64"/>
      </patternFill>
    </fill>
    <fill>
      <patternFill patternType="solid">
        <fgColor indexed="23"/>
        <bgColor indexed="64"/>
      </patternFill>
    </fill>
    <fill>
      <patternFill patternType="solid">
        <fgColor indexed="47"/>
        <bgColor indexed="64"/>
      </patternFill>
    </fill>
    <fill>
      <patternFill patternType="solid">
        <fgColor indexed="52"/>
        <bgColor indexed="64"/>
      </patternFill>
    </fill>
    <fill>
      <patternFill patternType="solid">
        <fgColor indexed="9"/>
        <bgColor indexed="64"/>
      </patternFill>
    </fill>
    <fill>
      <patternFill patternType="solid">
        <fgColor indexed="25"/>
        <bgColor indexed="64"/>
      </patternFill>
    </fill>
    <fill>
      <patternFill patternType="solid">
        <fgColor indexed="59"/>
        <bgColor indexed="64"/>
      </patternFill>
    </fill>
    <fill>
      <patternFill patternType="solid">
        <fgColor indexed="40"/>
        <bgColor indexed="64"/>
      </patternFill>
    </fill>
    <fill>
      <patternFill patternType="solid">
        <fgColor indexed="11"/>
        <bgColor indexed="64"/>
      </patternFill>
    </fill>
    <fill>
      <patternFill patternType="solid">
        <fgColor indexed="8"/>
        <bgColor indexed="64"/>
      </patternFill>
    </fill>
    <fill>
      <patternFill patternType="solid">
        <fgColor indexed="51"/>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2F2F2"/>
      </patternFill>
    </fill>
    <fill>
      <patternFill patternType="solid">
        <fgColor theme="0" tint="-4.9989318521683403E-2"/>
        <bgColor indexed="64"/>
      </patternFill>
    </fill>
    <fill>
      <patternFill patternType="solid">
        <fgColor theme="0"/>
        <bgColor rgb="FF000000"/>
      </patternFill>
    </fill>
    <fill>
      <patternFill patternType="solid">
        <fgColor rgb="FFD8DCE4"/>
        <bgColor indexed="64"/>
      </patternFill>
    </fill>
    <fill>
      <patternFill patternType="solid">
        <fgColor rgb="FFF0F4F4"/>
        <bgColor indexed="64"/>
      </patternFill>
    </fill>
    <fill>
      <patternFill patternType="solid">
        <fgColor rgb="FFAAE5E3"/>
        <bgColor indexed="64"/>
      </patternFill>
    </fill>
    <fill>
      <patternFill patternType="solid">
        <fgColor rgb="FFD8ECEC"/>
        <bgColor indexed="64"/>
      </patternFill>
    </fill>
    <fill>
      <patternFill patternType="solid">
        <fgColor rgb="FF001040"/>
        <bgColor indexed="64"/>
      </patternFill>
    </fill>
    <fill>
      <patternFill patternType="solid">
        <fgColor rgb="FF001040"/>
        <bgColor rgb="FF000000"/>
      </patternFill>
    </fill>
    <fill>
      <patternFill patternType="solid">
        <fgColor rgb="FF001040"/>
        <bgColor rgb="FF000F7B"/>
      </patternFill>
    </fill>
    <fill>
      <patternFill patternType="solid">
        <fgColor rgb="FFAAE5E3"/>
        <bgColor rgb="FFD8D8D8"/>
      </patternFill>
    </fill>
    <fill>
      <patternFill patternType="solid">
        <fgColor rgb="FFF0F4F4"/>
        <bgColor rgb="FF000000"/>
      </patternFill>
    </fill>
    <fill>
      <patternFill patternType="solid">
        <fgColor rgb="FFAAE5E3"/>
        <bgColor rgb="FF000000"/>
      </patternFill>
    </fill>
  </fills>
  <borders count="212">
    <border>
      <left/>
      <right/>
      <top/>
      <bottom/>
      <diagonal/>
    </border>
    <border>
      <left/>
      <right/>
      <top style="thick">
        <color rgb="FF0065BD"/>
      </top>
      <bottom/>
      <diagonal/>
    </border>
    <border>
      <left/>
      <right/>
      <top/>
      <bottom style="thick">
        <color rgb="FF0065BD"/>
      </bottom>
      <diagonal/>
    </border>
    <border>
      <left/>
      <right/>
      <top/>
      <bottom style="thin">
        <color rgb="FF0065BD"/>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bottom/>
      <diagonal/>
    </border>
    <border>
      <left/>
      <right/>
      <top style="hair">
        <color indexed="46"/>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hair">
        <color auto="1"/>
      </bottom>
      <diagonal/>
    </border>
    <border>
      <left/>
      <right/>
      <top style="hair">
        <color theme="1"/>
      </top>
      <bottom style="medium">
        <color theme="1"/>
      </bottom>
      <diagonal/>
    </border>
    <border>
      <left/>
      <right/>
      <top/>
      <bottom style="thin">
        <color theme="2"/>
      </bottom>
      <diagonal/>
    </border>
    <border>
      <left/>
      <right/>
      <top/>
      <bottom style="thin">
        <color theme="1"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top style="thin">
        <color theme="1" tint="0.14999847407452621"/>
      </top>
      <bottom/>
      <diagonal/>
    </border>
    <border>
      <left/>
      <right/>
      <top style="thin">
        <color theme="0" tint="-0.34998626667073579"/>
      </top>
      <bottom/>
      <diagonal/>
    </border>
    <border>
      <left/>
      <right/>
      <top/>
      <bottom style="thin">
        <color theme="3"/>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top/>
      <bottom style="thin">
        <color rgb="FFA6A6A6"/>
      </bottom>
      <diagonal/>
    </border>
    <border>
      <left style="thin">
        <color rgb="FFA6A6A6"/>
      </left>
      <right/>
      <top/>
      <bottom style="thin">
        <color rgb="FFA6A6A6"/>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rgb="FFA6A6A6"/>
      </left>
      <right style="thin">
        <color rgb="FFA6A6A6"/>
      </right>
      <top style="medium">
        <color theme="0" tint="-0.34998626667073579"/>
      </top>
      <bottom style="thin">
        <color rgb="FFA6A6A6"/>
      </bottom>
      <diagonal/>
    </border>
    <border>
      <left style="thin">
        <color rgb="FFA6A6A6"/>
      </left>
      <right style="medium">
        <color theme="0" tint="-0.34998626667073579"/>
      </right>
      <top style="medium">
        <color theme="0" tint="-0.34998626667073579"/>
      </top>
      <bottom style="thin">
        <color rgb="FFA6A6A6"/>
      </bottom>
      <diagonal/>
    </border>
    <border>
      <left style="thin">
        <color rgb="FFA6A6A6"/>
      </left>
      <right style="medium">
        <color theme="0" tint="-0.34998626667073579"/>
      </right>
      <top style="thin">
        <color rgb="FFA6A6A6"/>
      </top>
      <bottom style="thin">
        <color rgb="FFA6A6A6"/>
      </bottom>
      <diagonal/>
    </border>
    <border>
      <left style="thin">
        <color rgb="FFA6A6A6"/>
      </left>
      <right style="thin">
        <color rgb="FFA6A6A6"/>
      </right>
      <top style="thin">
        <color rgb="FFA6A6A6"/>
      </top>
      <bottom style="medium">
        <color theme="0" tint="-0.34998626667073579"/>
      </bottom>
      <diagonal/>
    </border>
    <border>
      <left style="thin">
        <color rgb="FFA6A6A6"/>
      </left>
      <right style="medium">
        <color theme="0" tint="-0.34998626667073579"/>
      </right>
      <top style="thin">
        <color rgb="FFA6A6A6"/>
      </top>
      <bottom style="medium">
        <color theme="0" tint="-0.34998626667073579"/>
      </bottom>
      <diagonal/>
    </border>
    <border>
      <left style="medium">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right style="medium">
        <color theme="0" tint="-0.34998626667073579"/>
      </right>
      <top style="medium">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style="thin">
        <color rgb="FFA6A6A6"/>
      </right>
      <top style="medium">
        <color theme="0" tint="-0.34998626667073579"/>
      </top>
      <bottom style="thin">
        <color rgb="FFA6A6A6"/>
      </bottom>
      <diagonal/>
    </border>
    <border>
      <left style="medium">
        <color theme="0" tint="-0.34998626667073579"/>
      </left>
      <right style="thin">
        <color rgb="FFA6A6A6"/>
      </right>
      <top style="thin">
        <color rgb="FFA6A6A6"/>
      </top>
      <bottom style="thin">
        <color rgb="FFA6A6A6"/>
      </bottom>
      <diagonal/>
    </border>
    <border>
      <left style="medium">
        <color theme="0" tint="-0.34998626667073579"/>
      </left>
      <right style="thin">
        <color rgb="FFA6A6A6"/>
      </right>
      <top style="thin">
        <color rgb="FFA6A6A6"/>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style="thin">
        <color theme="0" tint="-0.34998626667073579"/>
      </top>
      <bottom/>
      <diagonal/>
    </border>
    <border>
      <left style="medium">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top style="thin">
        <color theme="0" tint="-0.34998626667073579"/>
      </top>
      <bottom/>
      <diagonal/>
    </border>
    <border>
      <left style="medium">
        <color theme="0" tint="-0.34998626667073579"/>
      </left>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right/>
      <top style="medium">
        <color theme="0" tint="-0.499984740745262"/>
      </top>
      <bottom/>
      <diagonal/>
    </border>
    <border>
      <left style="medium">
        <color theme="0" tint="-0.34998626667073579"/>
      </left>
      <right/>
      <top style="medium">
        <color theme="0" tint="-0.499984740745262"/>
      </top>
      <bottom/>
      <diagonal/>
    </border>
    <border>
      <left/>
      <right style="medium">
        <color theme="0" tint="-0.34998626667073579"/>
      </right>
      <top style="medium">
        <color theme="0" tint="-0.499984740745262"/>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rgb="FF808080"/>
      </left>
      <right style="thin">
        <color rgb="FF808080"/>
      </right>
      <top style="thin">
        <color rgb="FF808080"/>
      </top>
      <bottom style="thin">
        <color rgb="FF808080"/>
      </bottom>
      <diagonal/>
    </border>
    <border>
      <left/>
      <right/>
      <top style="thin">
        <color rgb="FFA6A6A6"/>
      </top>
      <bottom style="medium">
        <color theme="0" tint="-0.34998626667073579"/>
      </bottom>
      <diagonal/>
    </border>
    <border>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rgb="FFA6A6A6"/>
      </right>
      <top style="medium">
        <color theme="0" tint="-0.34998626667073579"/>
      </top>
      <bottom/>
      <diagonal/>
    </border>
    <border>
      <left/>
      <right style="medium">
        <color theme="0" tint="-0.34998626667073579"/>
      </right>
      <top/>
      <bottom style="thin">
        <color rgb="FFA6A6A6"/>
      </bottom>
      <diagonal/>
    </border>
    <border>
      <left style="thin">
        <color rgb="FFA6A6A6"/>
      </left>
      <right style="medium">
        <color theme="0" tint="-0.34998626667073579"/>
      </right>
      <top style="thin">
        <color rgb="FFA6A6A6"/>
      </top>
      <bottom/>
      <diagonal/>
    </border>
    <border>
      <left style="medium">
        <color theme="0" tint="-0.34998626667073579"/>
      </left>
      <right style="thin">
        <color rgb="FFA6A6A6"/>
      </right>
      <top/>
      <bottom style="thin">
        <color rgb="FFA6A6A6"/>
      </bottom>
      <diagonal/>
    </border>
    <border>
      <left style="thin">
        <color rgb="FFA6A6A6"/>
      </left>
      <right/>
      <top style="medium">
        <color theme="0" tint="-0.34998626667073579"/>
      </top>
      <bottom style="thin">
        <color rgb="FFA6A6A6"/>
      </bottom>
      <diagonal/>
    </border>
    <border>
      <left/>
      <right/>
      <top style="medium">
        <color theme="0" tint="-0.34998626667073579"/>
      </top>
      <bottom style="thin">
        <color rgb="FFA6A6A6"/>
      </bottom>
      <diagonal/>
    </border>
    <border>
      <left/>
      <right style="thin">
        <color rgb="FFA6A6A6"/>
      </right>
      <top style="medium">
        <color theme="0" tint="-0.34998626667073579"/>
      </top>
      <bottom style="thin">
        <color rgb="FFA6A6A6"/>
      </bottom>
      <diagonal/>
    </border>
    <border>
      <left style="medium">
        <color theme="0" tint="-0.34998626667073579"/>
      </left>
      <right style="thin">
        <color rgb="FFA6A6A6"/>
      </right>
      <top style="thin">
        <color rgb="FFA6A6A6"/>
      </top>
      <bottom/>
      <diagonal/>
    </border>
    <border>
      <left style="medium">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rgb="FFA6A6A6"/>
      </left>
      <right style="thin">
        <color rgb="FFA6A6A6"/>
      </right>
      <top style="thin">
        <color theme="0" tint="-0.34998626667073579"/>
      </top>
      <bottom/>
      <diagonal/>
    </border>
    <border>
      <left/>
      <right/>
      <top style="thin">
        <color rgb="FFA6A6A6"/>
      </top>
      <bottom/>
      <diagonal/>
    </border>
    <border>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thin">
        <color rgb="FFA6A6A6"/>
      </left>
      <right/>
      <top style="thin">
        <color rgb="FFA6A6A6"/>
      </top>
      <bottom/>
      <diagonal/>
    </border>
    <border>
      <left style="thin">
        <color rgb="FFA6A6A6"/>
      </left>
      <right/>
      <top style="thin">
        <color theme="0" tint="-0.34998626667073579"/>
      </top>
      <bottom style="thin">
        <color rgb="FFA6A6A6"/>
      </bottom>
      <diagonal/>
    </border>
    <border>
      <left/>
      <right/>
      <top style="thin">
        <color theme="0" tint="-0.34998626667073579"/>
      </top>
      <bottom style="thin">
        <color rgb="FFA6A6A6"/>
      </bottom>
      <diagonal/>
    </border>
    <border>
      <left/>
      <right style="medium">
        <color theme="0" tint="-0.34998626667073579"/>
      </right>
      <top style="medium">
        <color theme="0" tint="-0.34998626667073579"/>
      </top>
      <bottom style="thin">
        <color rgb="FFA6A6A6"/>
      </bottom>
      <diagonal/>
    </border>
    <border>
      <left style="medium">
        <color theme="0" tint="-0.34998626667073579"/>
      </left>
      <right/>
      <top style="thin">
        <color rgb="FFA6A6A6"/>
      </top>
      <bottom style="thin">
        <color rgb="FFA6A6A6"/>
      </bottom>
      <diagonal/>
    </border>
    <border>
      <left/>
      <right style="medium">
        <color theme="0" tint="-0.34998626667073579"/>
      </right>
      <top style="thin">
        <color rgb="FFA6A6A6"/>
      </top>
      <bottom style="thin">
        <color rgb="FFA6A6A6"/>
      </bottom>
      <diagonal/>
    </border>
    <border>
      <left/>
      <right style="medium">
        <color theme="0" tint="-0.34998626667073579"/>
      </right>
      <top style="thin">
        <color rgb="FFA6A6A6"/>
      </top>
      <bottom/>
      <diagonal/>
    </border>
    <border>
      <left style="medium">
        <color theme="0" tint="-0.34998626667073579"/>
      </left>
      <right style="thin">
        <color rgb="FFA6A6A6"/>
      </right>
      <top style="thin">
        <color theme="0" tint="-0.34998626667073579"/>
      </top>
      <bottom style="thin">
        <color rgb="FFA6A6A6"/>
      </bottom>
      <diagonal/>
    </border>
    <border>
      <left/>
      <right style="medium">
        <color theme="0" tint="-0.34998626667073579"/>
      </right>
      <top style="thin">
        <color theme="0" tint="-0.34998626667073579"/>
      </top>
      <bottom style="thin">
        <color rgb="FFA6A6A6"/>
      </bottom>
      <diagonal/>
    </border>
    <border>
      <left style="medium">
        <color theme="0" tint="-0.34998626667073579"/>
      </left>
      <right/>
      <top style="thin">
        <color rgb="FFA6A6A6"/>
      </top>
      <bottom/>
      <diagonal/>
    </border>
    <border>
      <left style="thin">
        <color rgb="FFA6A6A6"/>
      </left>
      <right/>
      <top style="thin">
        <color rgb="FFA6A6A6"/>
      </top>
      <bottom style="medium">
        <color theme="0" tint="-0.34998626667073579"/>
      </bottom>
      <diagonal/>
    </border>
    <border>
      <left/>
      <right style="medium">
        <color theme="0" tint="-0.34998626667073579"/>
      </right>
      <top style="thin">
        <color rgb="FFA6A6A6"/>
      </top>
      <bottom style="medium">
        <color theme="0" tint="-0.34998626667073579"/>
      </bottom>
      <diagonal/>
    </border>
    <border>
      <left style="thin">
        <color rgb="FFA6A6A6"/>
      </left>
      <right style="medium">
        <color rgb="FFA6A6A6"/>
      </right>
      <top style="thin">
        <color rgb="FFA6A6A6"/>
      </top>
      <bottom style="thin">
        <color rgb="FFA6A6A6"/>
      </bottom>
      <diagonal/>
    </border>
    <border>
      <left style="medium">
        <color rgb="FFA6A6A6"/>
      </left>
      <right style="thin">
        <color rgb="FFA6A6A6"/>
      </right>
      <top style="medium">
        <color rgb="FFA6A6A6"/>
      </top>
      <bottom style="thin">
        <color rgb="FFA6A6A6"/>
      </bottom>
      <diagonal/>
    </border>
    <border>
      <left style="thin">
        <color rgb="FFA6A6A6"/>
      </left>
      <right style="medium">
        <color rgb="FFA6A6A6"/>
      </right>
      <top style="medium">
        <color rgb="FFA6A6A6"/>
      </top>
      <bottom style="thin">
        <color rgb="FFA6A6A6"/>
      </bottom>
      <diagonal/>
    </border>
    <border>
      <left style="medium">
        <color rgb="FFA6A6A6"/>
      </left>
      <right style="thin">
        <color rgb="FFA6A6A6"/>
      </right>
      <top style="thin">
        <color rgb="FFA6A6A6"/>
      </top>
      <bottom style="thin">
        <color rgb="FFA6A6A6"/>
      </bottom>
      <diagonal/>
    </border>
    <border>
      <left style="medium">
        <color rgb="FFA6A6A6"/>
      </left>
      <right style="thin">
        <color rgb="FFA6A6A6"/>
      </right>
      <top style="thin">
        <color rgb="FFA6A6A6"/>
      </top>
      <bottom style="medium">
        <color rgb="FFA6A6A6"/>
      </bottom>
      <diagonal/>
    </border>
    <border>
      <left style="thin">
        <color rgb="FFA6A6A6"/>
      </left>
      <right style="medium">
        <color rgb="FFA6A6A6"/>
      </right>
      <top style="thin">
        <color rgb="FFA6A6A6"/>
      </top>
      <bottom style="medium">
        <color rgb="FFA6A6A6"/>
      </bottom>
      <diagonal/>
    </border>
    <border>
      <left style="medium">
        <color rgb="FFA6A6A6"/>
      </left>
      <right/>
      <top style="medium">
        <color rgb="FFA6A6A6"/>
      </top>
      <bottom style="thin">
        <color rgb="FFA6A6A6"/>
      </bottom>
      <diagonal/>
    </border>
    <border>
      <left/>
      <right style="thin">
        <color rgb="FFA6A6A6"/>
      </right>
      <top style="medium">
        <color rgb="FFA6A6A6"/>
      </top>
      <bottom style="thin">
        <color rgb="FFA6A6A6"/>
      </bottom>
      <diagonal/>
    </border>
    <border>
      <left style="medium">
        <color rgb="FFA6A6A6"/>
      </left>
      <right/>
      <top style="thin">
        <color rgb="FFA6A6A6"/>
      </top>
      <bottom style="thin">
        <color rgb="FFA6A6A6"/>
      </bottom>
      <diagonal/>
    </border>
    <border>
      <left style="medium">
        <color rgb="FFA6A6A6"/>
      </left>
      <right style="medium">
        <color rgb="FFA6A6A6"/>
      </right>
      <top/>
      <bottom style="thin">
        <color rgb="FFA6A6A6"/>
      </bottom>
      <diagonal/>
    </border>
    <border>
      <left style="medium">
        <color rgb="FFA6A6A6"/>
      </left>
      <right/>
      <top style="medium">
        <color theme="0" tint="-0.34998626667073579"/>
      </top>
      <bottom style="thin">
        <color rgb="FFA6A6A6"/>
      </bottom>
      <diagonal/>
    </border>
    <border>
      <left style="medium">
        <color rgb="FFA6A6A6"/>
      </left>
      <right style="medium">
        <color rgb="FFA6A6A6"/>
      </right>
      <top style="medium">
        <color rgb="FFA6A6A6"/>
      </top>
      <bottom/>
      <diagonal/>
    </border>
    <border>
      <left style="thin">
        <color rgb="FFA6A6A6"/>
      </left>
      <right style="medium">
        <color theme="0" tint="-0.34998626667073579"/>
      </right>
      <top/>
      <bottom style="thin">
        <color rgb="FFA6A6A6"/>
      </bottom>
      <diagonal/>
    </border>
    <border>
      <left style="medium">
        <color theme="0" tint="-0.34998626667073579"/>
      </left>
      <right/>
      <top style="thin">
        <color rgb="FFA6A6A6"/>
      </top>
      <bottom style="medium">
        <color theme="0" tint="-0.34998626667073579"/>
      </bottom>
      <diagonal/>
    </border>
    <border>
      <left/>
      <right style="thin">
        <color rgb="FFA6A6A6"/>
      </right>
      <top style="thin">
        <color rgb="FFA6A6A6"/>
      </top>
      <bottom style="medium">
        <color theme="0" tint="-0.34998626667073579"/>
      </bottom>
      <diagonal/>
    </border>
    <border>
      <left style="medium">
        <color rgb="FFA6A6A6"/>
      </left>
      <right style="thin">
        <color rgb="FFA6A6A6"/>
      </right>
      <top style="thin">
        <color rgb="FFA6A6A6"/>
      </top>
      <bottom/>
      <diagonal/>
    </border>
    <border>
      <left style="thin">
        <color rgb="FFA6A6A6"/>
      </left>
      <right style="medium">
        <color rgb="FFA6A6A6"/>
      </right>
      <top style="thin">
        <color rgb="FFA6A6A6"/>
      </top>
      <bottom/>
      <diagonal/>
    </border>
    <border>
      <left style="medium">
        <color theme="0" tint="-0.249977111117893"/>
      </left>
      <right style="thin">
        <color theme="0" tint="-0.34998626667073579"/>
      </right>
      <top style="medium">
        <color theme="0" tint="-0.249977111117893"/>
      </top>
      <bottom style="thin">
        <color theme="0" tint="-0.34998626667073579"/>
      </bottom>
      <diagonal/>
    </border>
    <border>
      <left style="thin">
        <color theme="0" tint="-0.34998626667073579"/>
      </left>
      <right style="medium">
        <color theme="0" tint="-0.249977111117893"/>
      </right>
      <top style="medium">
        <color theme="0" tint="-0.249977111117893"/>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medium">
        <color theme="0" tint="-0.249977111117893"/>
      </right>
      <top style="thin">
        <color theme="0" tint="-0.34998626667073579"/>
      </top>
      <bottom style="medium">
        <color theme="0" tint="-0.249977111117893"/>
      </bottom>
      <diagonal/>
    </border>
    <border>
      <left/>
      <right style="thin">
        <color theme="0" tint="-0.34998626667073579"/>
      </right>
      <top style="medium">
        <color theme="0" tint="-0.249977111117893"/>
      </top>
      <bottom style="thin">
        <color theme="0" tint="-0.34998626667073579"/>
      </bottom>
      <diagonal/>
    </border>
    <border>
      <left/>
      <right style="medium">
        <color theme="0" tint="-0.249977111117893"/>
      </right>
      <top style="medium">
        <color theme="0" tint="-0.249977111117893"/>
      </top>
      <bottom style="thin">
        <color theme="0" tint="-0.34998626667073579"/>
      </bottom>
      <diagonal/>
    </border>
    <border>
      <left style="medium">
        <color theme="0" tint="-0.249977111117893"/>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medium">
        <color theme="0" tint="-0.249977111117893"/>
      </top>
      <bottom style="thin">
        <color theme="0" tint="-0.34998626667073579"/>
      </bottom>
      <diagonal/>
    </border>
    <border>
      <left/>
      <right/>
      <top/>
      <bottom style="thick">
        <color rgb="FFFF9040"/>
      </bottom>
      <diagonal/>
    </border>
    <border>
      <left/>
      <right/>
      <top style="thick">
        <color rgb="FFFF9040"/>
      </top>
      <bottom style="thick">
        <color rgb="FFFF9040"/>
      </bottom>
      <diagonal/>
    </border>
    <border>
      <left/>
      <right/>
      <top style="thick">
        <color rgb="FFFF9040"/>
      </top>
      <bottom/>
      <diagonal/>
    </border>
    <border>
      <left style="thick">
        <color theme="4" tint="-0.499984740745262"/>
      </left>
      <right/>
      <top style="thick">
        <color rgb="FFFF9040"/>
      </top>
      <bottom style="thick">
        <color rgb="FFFF9040"/>
      </bottom>
      <diagonal/>
    </border>
    <border>
      <left/>
      <right style="medium">
        <color theme="0" tint="-0.34998626667073579"/>
      </right>
      <top/>
      <bottom/>
      <diagonal/>
    </border>
    <border>
      <left/>
      <right/>
      <top style="medium">
        <color theme="0" tint="-0.249977111117893"/>
      </top>
      <bottom/>
      <diagonal/>
    </border>
    <border>
      <left/>
      <right style="medium">
        <color theme="0" tint="-0.34998626667073579"/>
      </right>
      <top/>
      <bottom style="medium">
        <color theme="0" tint="-0.34998626667073579"/>
      </bottom>
      <diagonal/>
    </border>
    <border>
      <left style="thin">
        <color rgb="FFA6A6A6"/>
      </left>
      <right style="thin">
        <color rgb="FFA6A6A6"/>
      </right>
      <top style="medium">
        <color theme="0" tint="-0.34998626667073579"/>
      </top>
      <bottom/>
      <diagonal/>
    </border>
    <border>
      <left style="thin">
        <color rgb="FFA6A6A6"/>
      </left>
      <right style="medium">
        <color theme="0" tint="-0.34998626667073579"/>
      </right>
      <top style="medium">
        <color theme="0" tint="-0.34998626667073579"/>
      </top>
      <bottom/>
      <diagonal/>
    </border>
    <border>
      <left style="medium">
        <color theme="0" tint="-0.34998626667073579"/>
      </left>
      <right style="thin">
        <color rgb="FF808080"/>
      </right>
      <top style="medium">
        <color theme="0" tint="-0.34998626667073579"/>
      </top>
      <bottom style="thin">
        <color rgb="FF808080"/>
      </bottom>
      <diagonal/>
    </border>
    <border>
      <left style="thin">
        <color rgb="FF808080"/>
      </left>
      <right style="thin">
        <color rgb="FF808080"/>
      </right>
      <top style="medium">
        <color theme="0" tint="-0.34998626667073579"/>
      </top>
      <bottom style="thin">
        <color rgb="FF808080"/>
      </bottom>
      <diagonal/>
    </border>
    <border>
      <left style="thin">
        <color rgb="FF808080"/>
      </left>
      <right style="medium">
        <color theme="0" tint="-0.34998626667073579"/>
      </right>
      <top style="medium">
        <color theme="0" tint="-0.34998626667073579"/>
      </top>
      <bottom style="thin">
        <color rgb="FF808080"/>
      </bottom>
      <diagonal/>
    </border>
    <border>
      <left style="medium">
        <color theme="0" tint="-0.34998626667073579"/>
      </left>
      <right style="thin">
        <color rgb="FF808080"/>
      </right>
      <top style="thin">
        <color rgb="FF808080"/>
      </top>
      <bottom style="thin">
        <color rgb="FF808080"/>
      </bottom>
      <diagonal/>
    </border>
    <border>
      <left style="thin">
        <color rgb="FF808080"/>
      </left>
      <right style="medium">
        <color theme="0" tint="-0.34998626667073579"/>
      </right>
      <top style="thin">
        <color rgb="FF808080"/>
      </top>
      <bottom style="thin">
        <color rgb="FF808080"/>
      </bottom>
      <diagonal/>
    </border>
    <border>
      <left style="medium">
        <color theme="0" tint="-0.34998626667073579"/>
      </left>
      <right style="thin">
        <color rgb="FF808080"/>
      </right>
      <top style="thin">
        <color rgb="FF808080"/>
      </top>
      <bottom style="medium">
        <color theme="0" tint="-0.34998626667073579"/>
      </bottom>
      <diagonal/>
    </border>
    <border>
      <left style="thin">
        <color rgb="FF808080"/>
      </left>
      <right style="thin">
        <color rgb="FF808080"/>
      </right>
      <top style="thin">
        <color rgb="FF808080"/>
      </top>
      <bottom style="medium">
        <color theme="0" tint="-0.34998626667073579"/>
      </bottom>
      <diagonal/>
    </border>
    <border>
      <left style="thin">
        <color rgb="FF808080"/>
      </left>
      <right style="medium">
        <color theme="0" tint="-0.34998626667073579"/>
      </right>
      <top style="thin">
        <color rgb="FF808080"/>
      </top>
      <bottom style="medium">
        <color theme="0" tint="-0.34998626667073579"/>
      </bottom>
      <diagonal/>
    </border>
    <border>
      <left style="medium">
        <color theme="0" tint="-0.34998626667073579"/>
      </left>
      <right style="thin">
        <color theme="0" tint="-0.499984740745262"/>
      </right>
      <top style="medium">
        <color theme="0" tint="-0.34998626667073579"/>
      </top>
      <bottom style="thin">
        <color theme="0" tint="-0.499984740745262"/>
      </bottom>
      <diagonal/>
    </border>
    <border>
      <left style="thin">
        <color theme="0" tint="-0.499984740745262"/>
      </left>
      <right style="thin">
        <color theme="0" tint="-0.499984740745262"/>
      </right>
      <top style="medium">
        <color theme="0" tint="-0.34998626667073579"/>
      </top>
      <bottom style="thin">
        <color theme="0" tint="-0.499984740745262"/>
      </bottom>
      <diagonal/>
    </border>
    <border>
      <left style="thin">
        <color theme="0" tint="-0.499984740745262"/>
      </left>
      <right style="medium">
        <color theme="0" tint="-0.34998626667073579"/>
      </right>
      <top style="medium">
        <color theme="0" tint="-0.34998626667073579"/>
      </top>
      <bottom style="thin">
        <color theme="0" tint="-0.499984740745262"/>
      </bottom>
      <diagonal/>
    </border>
    <border>
      <left style="medium">
        <color theme="0" tint="-0.34998626667073579"/>
      </left>
      <right style="thin">
        <color rgb="FFA6A6A6"/>
      </right>
      <top style="thin">
        <color theme="0" tint="-0.34998626667073579"/>
      </top>
      <bottom/>
      <diagonal/>
    </border>
    <border>
      <left style="thin">
        <color rgb="FFA6A6A6"/>
      </left>
      <right style="medium">
        <color theme="0" tint="-0.34998626667073579"/>
      </right>
      <top style="thin">
        <color theme="0" tint="-0.34998626667073579"/>
      </top>
      <bottom/>
      <diagonal/>
    </border>
    <border>
      <left style="thin">
        <color rgb="FFA6A6A6"/>
      </left>
      <right style="thin">
        <color rgb="FFA6A6A6"/>
      </right>
      <top style="thin">
        <color theme="0" tint="-0.34998626667073579"/>
      </top>
      <bottom style="medium">
        <color theme="0" tint="-0.34998626667073579"/>
      </bottom>
      <diagonal/>
    </border>
    <border>
      <left style="medium">
        <color theme="0" tint="-0.34998626667073579"/>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34998626667073579"/>
      </right>
      <top style="thin">
        <color theme="0" tint="-0.499984740745262"/>
      </top>
      <bottom/>
      <diagonal/>
    </border>
    <border>
      <left style="medium">
        <color theme="0" tint="-0.34998626667073579"/>
      </left>
      <right/>
      <top/>
      <bottom style="thin">
        <color rgb="FFA6A6A6"/>
      </bottom>
      <diagonal/>
    </border>
    <border>
      <left style="medium">
        <color rgb="FFA6A6A6"/>
      </left>
      <right style="thin">
        <color rgb="FFA6A6A6"/>
      </right>
      <top style="thin">
        <color rgb="FFA6A6A6"/>
      </top>
      <bottom style="medium">
        <color theme="0" tint="-0.34998626667073579"/>
      </bottom>
      <diagonal/>
    </border>
    <border>
      <left style="thin">
        <color rgb="FFA6A6A6"/>
      </left>
      <right style="medium">
        <color rgb="FFA6A6A6"/>
      </right>
      <top style="thin">
        <color rgb="FFA6A6A6"/>
      </top>
      <bottom style="medium">
        <color theme="0" tint="-0.34998626667073579"/>
      </bottom>
      <diagonal/>
    </border>
    <border>
      <left style="medium">
        <color theme="0" tint="-0.34998626667073579"/>
      </left>
      <right style="medium">
        <color rgb="FFA6A6A6"/>
      </right>
      <top style="medium">
        <color theme="0" tint="-0.34998626667073579"/>
      </top>
      <bottom/>
      <diagonal/>
    </border>
    <border>
      <left style="medium">
        <color theme="0" tint="-0.34998626667073579"/>
      </left>
      <right style="medium">
        <color rgb="FFA6A6A6"/>
      </right>
      <top/>
      <bottom style="thin">
        <color rgb="FFA6A6A6"/>
      </bottom>
      <diagonal/>
    </border>
    <border>
      <left style="medium">
        <color rgb="FFA6A6A6"/>
      </left>
      <right/>
      <top style="medium">
        <color theme="0" tint="-0.34998626667073579"/>
      </top>
      <bottom style="medium">
        <color rgb="FFA6A6A6"/>
      </bottom>
      <diagonal/>
    </border>
    <border>
      <left/>
      <right/>
      <top style="medium">
        <color theme="0" tint="-0.34998626667073579"/>
      </top>
      <bottom style="medium">
        <color rgb="FFA6A6A6"/>
      </bottom>
      <diagonal/>
    </border>
    <border>
      <left/>
      <right style="medium">
        <color theme="0" tint="-0.34998626667073579"/>
      </right>
      <top style="medium">
        <color theme="0" tint="-0.34998626667073579"/>
      </top>
      <bottom style="medium">
        <color rgb="FFA6A6A6"/>
      </bottom>
      <diagonal/>
    </border>
    <border>
      <left style="medium">
        <color theme="0" tint="-0.34998626667073579"/>
      </left>
      <right style="medium">
        <color rgb="FFA6A6A6"/>
      </right>
      <top/>
      <bottom/>
      <diagonal/>
    </border>
    <border>
      <left/>
      <right style="medium">
        <color theme="0" tint="-0.34998626667073579"/>
      </right>
      <top style="medium">
        <color rgb="FFA6A6A6"/>
      </top>
      <bottom style="thin">
        <color rgb="FFA6A6A6"/>
      </bottom>
      <diagonal/>
    </border>
    <border>
      <left style="medium">
        <color rgb="FFA6A6A6"/>
      </left>
      <right/>
      <top style="thin">
        <color rgb="FFA6A6A6"/>
      </top>
      <bottom style="medium">
        <color theme="0" tint="-0.34998626667073579"/>
      </bottom>
      <diagonal/>
    </border>
    <border>
      <left style="thin">
        <color rgb="FF808080"/>
      </left>
      <right style="medium">
        <color theme="0" tint="-0.34998626667073579"/>
      </right>
      <top/>
      <bottom style="thin">
        <color rgb="FF808080"/>
      </bottom>
      <diagonal/>
    </border>
    <border>
      <left style="thin">
        <color rgb="FF808080"/>
      </left>
      <right style="medium">
        <color theme="0" tint="-0.34998626667073579"/>
      </right>
      <top/>
      <bottom style="medium">
        <color theme="0" tint="-0.34998626667073579"/>
      </bottom>
      <diagonal/>
    </border>
    <border>
      <left style="thin">
        <color theme="0" tint="-0.34998626667073579"/>
      </left>
      <right/>
      <top style="medium">
        <color theme="0" tint="-0.34998626667073579"/>
      </top>
      <bottom style="thin">
        <color rgb="FFA6A6A6"/>
      </bottom>
      <diagonal/>
    </border>
    <border>
      <left/>
      <right style="thin">
        <color theme="0" tint="-0.34998626667073579"/>
      </right>
      <top style="medium">
        <color theme="0" tint="-0.34998626667073579"/>
      </top>
      <bottom style="thin">
        <color rgb="FFA6A6A6"/>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medium">
        <color theme="0" tint="-0.34998626667073579"/>
      </left>
      <right style="thin">
        <color theme="0" tint="-0.34998626667073579"/>
      </right>
      <top style="thin">
        <color theme="0" tint="-0.249977111117893"/>
      </top>
      <bottom style="thin">
        <color theme="0" tint="-0.249977111117893"/>
      </bottom>
      <diagonal/>
    </border>
    <border>
      <left style="thin">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34998626667073579"/>
      </right>
      <top style="thin">
        <color theme="0" tint="-0.249977111117893"/>
      </top>
      <bottom style="medium">
        <color theme="0" tint="-0.34998626667073579"/>
      </bottom>
      <diagonal/>
    </border>
    <border>
      <left style="thin">
        <color theme="0" tint="-0.34998626667073579"/>
      </left>
      <right style="medium">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rgb="FFA6A6A6"/>
      </left>
      <right style="thin">
        <color rgb="FFA6A6A6"/>
      </right>
      <top style="medium">
        <color rgb="FFA6A6A6"/>
      </top>
      <bottom style="thin">
        <color rgb="FFA6A6A6"/>
      </bottom>
      <diagonal/>
    </border>
    <border>
      <left style="thin">
        <color rgb="FFA6A6A6"/>
      </left>
      <right style="thin">
        <color rgb="FFA6A6A6"/>
      </right>
      <top style="thin">
        <color rgb="FFA6A6A6"/>
      </top>
      <bottom style="medium">
        <color rgb="FFA6A6A6"/>
      </bottom>
      <diagonal/>
    </border>
    <border>
      <left/>
      <right/>
      <top style="medium">
        <color rgb="FFA6A6A6"/>
      </top>
      <bottom/>
      <diagonal/>
    </border>
  </borders>
  <cellStyleXfs count="238">
    <xf numFmtId="0" fontId="0" fillId="0" borderId="0"/>
    <xf numFmtId="0" fontId="4" fillId="0" borderId="0" applyNumberFormat="0" applyFill="0" applyBorder="0" applyAlignment="0" applyProtection="0"/>
    <xf numFmtId="43" fontId="7" fillId="0" borderId="0" applyFont="0" applyFill="0" applyBorder="0" applyAlignment="0" applyProtection="0"/>
    <xf numFmtId="164" fontId="5" fillId="0" borderId="0">
      <alignment horizontal="left" vertical="center"/>
    </xf>
    <xf numFmtId="164" fontId="5" fillId="0" borderId="0">
      <alignment horizontal="left" vertical="center"/>
    </xf>
    <xf numFmtId="0" fontId="9" fillId="0" borderId="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Font="0">
      <alignment vertical="top" wrapText="1" readingOrder="1"/>
    </xf>
    <xf numFmtId="0" fontId="11" fillId="0" borderId="1">
      <alignment vertical="top"/>
    </xf>
    <xf numFmtId="49" fontId="12" fillId="2" borderId="0">
      <alignment horizontal="center" vertical="center"/>
    </xf>
    <xf numFmtId="0" fontId="13" fillId="3" borderId="0" applyNumberFormat="0" applyFill="0" applyBorder="0" applyProtection="0">
      <alignment horizontal="right"/>
    </xf>
    <xf numFmtId="0" fontId="5" fillId="0" borderId="0"/>
    <xf numFmtId="0" fontId="5" fillId="0" borderId="0"/>
    <xf numFmtId="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xf numFmtId="0" fontId="5" fillId="0" borderId="0"/>
    <xf numFmtId="37" fontId="14" fillId="0" borderId="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5" fillId="0" borderId="2"/>
    <xf numFmtId="0" fontId="9" fillId="0" borderId="3">
      <alignment horizontal="center"/>
    </xf>
    <xf numFmtId="0" fontId="5" fillId="4" borderId="4" applyNumberFormat="0" applyFont="0" applyBorder="0" applyAlignment="0" applyProtection="0"/>
    <xf numFmtId="0" fontId="5" fillId="4" borderId="4" applyNumberFormat="0" applyFont="0" applyBorder="0" applyAlignment="0" applyProtection="0"/>
    <xf numFmtId="0" fontId="5" fillId="5" borderId="0" applyNumberFormat="0" applyFont="0" applyBorder="0" applyAlignment="0" applyProtection="0"/>
    <xf numFmtId="0" fontId="5" fillId="5" borderId="0" applyNumberFormat="0" applyFont="0" applyBorder="0" applyAlignment="0" applyProtection="0"/>
    <xf numFmtId="0" fontId="5" fillId="0" borderId="4" applyNumberFormat="0" applyFont="0" applyBorder="0" applyAlignment="0" applyProtection="0"/>
    <xf numFmtId="0" fontId="5" fillId="0" borderId="4" applyNumberFormat="0" applyFont="0" applyBorder="0" applyAlignment="0" applyProtection="0"/>
    <xf numFmtId="0" fontId="16" fillId="6" borderId="0" applyNumberFormat="0" applyBorder="0" applyAlignment="0" applyProtection="0"/>
    <xf numFmtId="0" fontId="5" fillId="7" borderId="4" applyNumberFormat="0" applyFont="0" applyBorder="0" applyAlignment="0" applyProtection="0"/>
    <xf numFmtId="0" fontId="5" fillId="7" borderId="4" applyNumberFormat="0" applyFont="0" applyBorder="0" applyAlignment="0" applyProtection="0"/>
    <xf numFmtId="0" fontId="5" fillId="8" borderId="4" applyNumberFormat="0" applyFont="0" applyBorder="0" applyAlignment="0" applyProtection="0"/>
    <xf numFmtId="0" fontId="5" fillId="8" borderId="4" applyNumberFormat="0" applyFont="0" applyBorder="0" applyAlignment="0" applyProtection="0"/>
    <xf numFmtId="0" fontId="17" fillId="9" borderId="0" applyNumberFormat="0" applyBorder="0" applyProtection="0">
      <alignment horizontal="center" vertical="center"/>
    </xf>
    <xf numFmtId="0" fontId="5" fillId="0" borderId="0"/>
    <xf numFmtId="0" fontId="5" fillId="0" borderId="0"/>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67" fontId="5" fillId="0" borderId="0" applyFill="0" applyBorder="0" applyProtection="0">
      <alignment vertical="center"/>
      <protection locked="0"/>
    </xf>
    <xf numFmtId="167" fontId="5" fillId="0" borderId="0" applyFill="0" applyBorder="0" applyProtection="0">
      <alignment vertical="center"/>
      <protection locked="0"/>
    </xf>
    <xf numFmtId="168" fontId="18" fillId="0" borderId="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applyNumberFormat="0" applyFont="0" applyFill="0" applyBorder="0" applyAlignment="0" applyProtection="0">
      <alignment wrapText="1"/>
    </xf>
    <xf numFmtId="0" fontId="5" fillId="0" borderId="0" applyNumberFormat="0" applyFont="0" applyFill="0" applyBorder="0" applyAlignment="0" applyProtection="0">
      <alignment wrapText="1"/>
    </xf>
    <xf numFmtId="0" fontId="19" fillId="10" borderId="0" applyProtection="0">
      <alignment horizontal="center"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67" fontId="5" fillId="0" borderId="0">
      <alignment vertical="center"/>
    </xf>
    <xf numFmtId="167" fontId="5" fillId="0" borderId="0">
      <alignment vertical="center"/>
    </xf>
    <xf numFmtId="0" fontId="5" fillId="0" borderId="0" applyNumberFormat="0" applyFont="0" applyFill="0" applyBorder="0" applyAlignment="0" applyProtection="0">
      <alignment horizontal="center"/>
    </xf>
    <xf numFmtId="0" fontId="5" fillId="0" borderId="0" applyNumberFormat="0" applyFont="0" applyFill="0" applyBorder="0" applyAlignment="0" applyProtection="0">
      <alignment horizont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0" fillId="11" borderId="5" applyNumberFormat="0" applyBorder="0" applyAlignment="0" applyProtection="0">
      <alignment horizontal="center"/>
    </xf>
    <xf numFmtId="0" fontId="16" fillId="12" borderId="0" applyNumberFormat="0" applyBorder="0" applyAlignment="0" applyProtection="0"/>
    <xf numFmtId="0" fontId="16" fillId="13" borderId="4" applyNumberFormat="0" applyBorder="0" applyAlignment="0" applyProtection="0">
      <alignment horizontal="center"/>
    </xf>
    <xf numFmtId="0" fontId="16" fillId="14" borderId="4" applyNumberFormat="0" applyBorder="0" applyAlignment="0" applyProtection="0">
      <alignment horizontal="center"/>
    </xf>
    <xf numFmtId="0" fontId="5" fillId="15" borderId="4" applyNumberFormat="0" applyFont="0" applyBorder="0" applyAlignment="0" applyProtection="0">
      <alignment horizontal="center"/>
    </xf>
    <xf numFmtId="0" fontId="5" fillId="15" borderId="4" applyNumberFormat="0" applyFont="0" applyBorder="0" applyAlignment="0" applyProtection="0">
      <alignment horizontal="center"/>
    </xf>
    <xf numFmtId="0" fontId="5" fillId="16" borderId="4" applyNumberFormat="0" applyFont="0" applyBorder="0" applyAlignment="0" applyProtection="0">
      <alignment horizontal="center"/>
    </xf>
    <xf numFmtId="0" fontId="5" fillId="16" borderId="4" applyNumberFormat="0" applyFont="0" applyBorder="0" applyAlignment="0" applyProtection="0">
      <alignment horizontal="center"/>
    </xf>
    <xf numFmtId="0" fontId="5" fillId="17" borderId="4" applyNumberFormat="0" applyFont="0" applyBorder="0" applyAlignment="0" applyProtection="0">
      <alignment horizontal="center"/>
    </xf>
    <xf numFmtId="0" fontId="5" fillId="17" borderId="4" applyNumberFormat="0" applyFont="0" applyBorder="0" applyAlignment="0" applyProtection="0">
      <alignment horizontal="center"/>
    </xf>
    <xf numFmtId="0" fontId="5" fillId="18" borderId="6" applyNumberFormat="0" applyFont="0" applyBorder="0" applyAlignment="0" applyProtection="0">
      <alignment horizontal="center"/>
    </xf>
    <xf numFmtId="0" fontId="5" fillId="18" borderId="6" applyNumberFormat="0" applyFont="0" applyBorder="0" applyAlignment="0" applyProtection="0">
      <alignment horizontal="center"/>
    </xf>
    <xf numFmtId="0" fontId="16" fillId="13" borderId="4" applyNumberFormat="0" applyBorder="0" applyAlignment="0" applyProtection="0">
      <alignment horizontal="center"/>
    </xf>
    <xf numFmtId="0" fontId="16" fillId="14" borderId="4" applyNumberFormat="0" applyBorder="0" applyAlignment="0" applyProtection="0">
      <alignment horizontal="center"/>
    </xf>
    <xf numFmtId="0" fontId="5" fillId="15" borderId="4" applyNumberFormat="0" applyBorder="0" applyAlignment="0" applyProtection="0">
      <alignment horizontal="center"/>
    </xf>
    <xf numFmtId="0" fontId="5" fillId="15" borderId="4" applyNumberFormat="0" applyBorder="0" applyAlignment="0" applyProtection="0">
      <alignment horizontal="center"/>
    </xf>
    <xf numFmtId="0" fontId="5" fillId="16" borderId="4" applyNumberFormat="0" applyFont="0" applyBorder="0" applyAlignment="0" applyProtection="0">
      <alignment horizontal="center"/>
    </xf>
    <xf numFmtId="0" fontId="5" fillId="16" borderId="4" applyNumberFormat="0" applyFont="0" applyBorder="0" applyAlignment="0" applyProtection="0">
      <alignment horizontal="center"/>
    </xf>
    <xf numFmtId="0" fontId="5" fillId="17" borderId="4" applyNumberFormat="0" applyFont="0" applyBorder="0" applyAlignment="0" applyProtection="0">
      <alignment horizontal="center"/>
    </xf>
    <xf numFmtId="0" fontId="5" fillId="17" borderId="4" applyNumberFormat="0" applyFont="0" applyBorder="0" applyAlignment="0" applyProtection="0">
      <alignment horizontal="center"/>
    </xf>
    <xf numFmtId="0" fontId="5" fillId="18" borderId="4" applyNumberFormat="0" applyFont="0" applyBorder="0" applyAlignment="0" applyProtection="0">
      <alignment horizontal="center"/>
    </xf>
    <xf numFmtId="0" fontId="5" fillId="18" borderId="4" applyNumberFormat="0" applyFont="0" applyBorder="0" applyAlignment="0" applyProtection="0">
      <alignment horizontal="center"/>
    </xf>
    <xf numFmtId="0" fontId="16" fillId="11" borderId="0" applyNumberFormat="0" applyBorder="0" applyAlignment="0" applyProtection="0"/>
    <xf numFmtId="0" fontId="16" fillId="12" borderId="4" applyNumberFormat="0" applyBorder="0" applyAlignment="0" applyProtection="0">
      <alignment horizontal="center"/>
    </xf>
    <xf numFmtId="0" fontId="5" fillId="0" borderId="0" applyNumberFormat="0" applyFont="0" applyFill="0" applyBorder="0" applyAlignment="0" applyProtection="0"/>
    <xf numFmtId="0" fontId="5" fillId="0" borderId="0" applyNumberFormat="0" applyFont="0" applyFill="0" applyBorder="0" applyAlignment="0" applyProtection="0"/>
    <xf numFmtId="167" fontId="21" fillId="19" borderId="7" applyFont="0" applyFill="0" applyBorder="0" applyAlignment="0" applyProtection="0">
      <alignment horizontal="center" vertical="center"/>
    </xf>
    <xf numFmtId="0" fontId="5" fillId="20" borderId="0" applyNumberFormat="0" applyFont="0" applyBorder="0" applyAlignment="0" applyProtection="0"/>
    <xf numFmtId="0" fontId="5" fillId="20" borderId="0" applyNumberFormat="0" applyFont="0" applyBorder="0" applyAlignment="0" applyProtection="0"/>
    <xf numFmtId="0" fontId="16" fillId="6" borderId="0" applyNumberFormat="0" applyBorder="0" applyAlignment="0" applyProtection="0"/>
    <xf numFmtId="0" fontId="5" fillId="8" borderId="5" applyNumberFormat="0" applyFont="0" applyBorder="0" applyAlignment="0" applyProtection="0"/>
    <xf numFmtId="0" fontId="5" fillId="8" borderId="5" applyNumberFormat="0" applyFont="0" applyBorder="0" applyAlignment="0" applyProtection="0"/>
    <xf numFmtId="0" fontId="5" fillId="4" borderId="4" applyNumberFormat="0" applyFont="0" applyBorder="0" applyAlignment="0" applyProtection="0"/>
    <xf numFmtId="0" fontId="5" fillId="4" borderId="4" applyNumberFormat="0" applyFont="0" applyBorder="0" applyAlignment="0" applyProtection="0"/>
    <xf numFmtId="0" fontId="5" fillId="8" borderId="4" applyNumberFormat="0" applyFont="0" applyBorder="0" applyAlignment="0" applyProtection="0"/>
    <xf numFmtId="0" fontId="5" fillId="8" borderId="4" applyNumberFormat="0" applyFont="0" applyBorder="0" applyAlignment="0" applyProtection="0"/>
    <xf numFmtId="0" fontId="5" fillId="5" borderId="0" applyNumberFormat="0" applyFont="0" applyBorder="0" applyAlignment="0" applyProtection="0"/>
    <xf numFmtId="0" fontId="5" fillId="5" borderId="0" applyNumberFormat="0" applyFont="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 fillId="21" borderId="0" applyNumberFormat="0" applyFont="0" applyBorder="0" applyAlignment="0" applyProtection="0"/>
    <xf numFmtId="0" fontId="5" fillId="21" borderId="0" applyNumberFormat="0" applyFont="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5" fillId="22" borderId="0" applyNumberFormat="0" applyFont="0" applyBorder="0" applyAlignment="0" applyProtection="0"/>
    <xf numFmtId="0" fontId="5" fillId="21" borderId="5" applyNumberFormat="0" applyFont="0" applyBorder="0" applyAlignment="0" applyProtection="0"/>
    <xf numFmtId="0" fontId="16" fillId="23" borderId="0" applyNumberFormat="0" applyBorder="0" applyAlignment="0" applyProtection="0"/>
    <xf numFmtId="0" fontId="16" fillId="14" borderId="0" applyNumberFormat="0" applyBorder="0" applyAlignment="0" applyProtection="0"/>
    <xf numFmtId="0" fontId="1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4" applyNumberFormat="0" applyFont="0" applyBorder="0" applyAlignment="0" applyProtection="0"/>
    <xf numFmtId="0" fontId="5" fillId="18" borderId="4" applyNumberFormat="0" applyFont="0" applyBorder="0" applyAlignment="0" applyProtection="0"/>
    <xf numFmtId="0" fontId="5" fillId="24" borderId="4" applyNumberFormat="0" applyFont="0" applyBorder="0" applyAlignment="0" applyProtection="0"/>
    <xf numFmtId="0" fontId="5" fillId="24" borderId="4" applyNumberFormat="0" applyFont="0" applyBorder="0" applyAlignment="0" applyProtection="0"/>
    <xf numFmtId="0" fontId="5" fillId="25" borderId="0" applyNumberFormat="0" applyFont="0" applyBorder="0" applyAlignment="0" applyProtection="0"/>
    <xf numFmtId="0" fontId="5" fillId="25" borderId="0" applyNumberFormat="0" applyFont="0" applyBorder="0" applyAlignment="0" applyProtection="0"/>
    <xf numFmtId="0" fontId="22" fillId="26" borderId="5" applyNumberFormat="0" applyFill="0" applyBorder="0" applyAlignment="0" applyProtection="0">
      <alignment horizontal="center"/>
    </xf>
    <xf numFmtId="0" fontId="23" fillId="0" borderId="0" applyNumberFormat="0" applyFill="0" applyBorder="0" applyAlignment="0" applyProtection="0">
      <alignment horizontal="center"/>
    </xf>
    <xf numFmtId="0" fontId="24"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2" fillId="0" borderId="0" applyNumberFormat="0" applyFill="0" applyBorder="0" applyAlignment="0" applyProtection="0">
      <alignment horizontal="center"/>
    </xf>
    <xf numFmtId="0" fontId="23" fillId="0" borderId="0" applyNumberFormat="0" applyFill="0" applyBorder="0" applyAlignment="0" applyProtection="0">
      <alignment horizontal="center"/>
    </xf>
    <xf numFmtId="0" fontId="24"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4"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2" fillId="0" borderId="0" applyNumberFormat="0" applyFill="0" applyBorder="0" applyAlignment="0" applyProtection="0">
      <alignment horizontal="center"/>
    </xf>
    <xf numFmtId="0" fontId="23" fillId="0" borderId="0" applyNumberFormat="0" applyFill="0" applyBorder="0" applyAlignment="0" applyProtection="0">
      <alignment horizontal="center"/>
    </xf>
    <xf numFmtId="0" fontId="24" fillId="0" borderId="0" applyNumberFormat="0" applyFill="0" applyBorder="0" applyAlignment="0" applyProtection="0">
      <alignment horizontal="center"/>
    </xf>
    <xf numFmtId="0" fontId="25" fillId="0" borderId="0" applyNumberFormat="0" applyFill="0" applyBorder="0" applyAlignment="0" applyProtection="0">
      <alignment horizontal="center"/>
    </xf>
    <xf numFmtId="0" fontId="22" fillId="0" borderId="0" applyNumberFormat="0" applyFill="0" applyBorder="0" applyAlignment="0" applyProtection="0">
      <alignment horizontal="center"/>
    </xf>
    <xf numFmtId="0" fontId="23" fillId="0" borderId="0" applyNumberFormat="0" applyFill="0" applyBorder="0" applyAlignment="0" applyProtection="0">
      <alignment horizontal="center"/>
    </xf>
    <xf numFmtId="0" fontId="5" fillId="20" borderId="4" applyNumberFormat="0" applyFont="0" applyBorder="0" applyAlignment="0" applyProtection="0"/>
    <xf numFmtId="0" fontId="5" fillId="20" borderId="4" applyNumberFormat="0" applyFont="0" applyBorder="0" applyAlignment="0" applyProtection="0"/>
    <xf numFmtId="0" fontId="16" fillId="6" borderId="0" applyNumberFormat="0" applyBorder="0" applyAlignment="0" applyProtection="0"/>
    <xf numFmtId="0" fontId="22" fillId="7" borderId="0" applyNumberFormat="0" applyBorder="0" applyAlignment="0" applyProtection="0"/>
    <xf numFmtId="0" fontId="5" fillId="8" borderId="0" applyNumberFormat="0" applyFont="0" applyBorder="0" applyAlignment="0" applyProtection="0"/>
    <xf numFmtId="0" fontId="5" fillId="8" borderId="0" applyNumberFormat="0" applyFont="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 fillId="4" borderId="0" applyNumberFormat="0" applyFont="0" applyBorder="0" applyAlignment="0" applyProtection="0"/>
    <xf numFmtId="0" fontId="5" fillId="4" borderId="0" applyNumberFormat="0" applyFont="0" applyBorder="0" applyAlignment="0" applyProtection="0"/>
    <xf numFmtId="0" fontId="5" fillId="27" borderId="0" applyNumberFormat="0" applyFont="0" applyBorder="0" applyAlignment="0" applyProtection="0"/>
    <xf numFmtId="0" fontId="5" fillId="27" borderId="0" applyNumberFormat="0" applyFont="0" applyBorder="0" applyAlignment="0" applyProtection="0"/>
    <xf numFmtId="0" fontId="26" fillId="22" borderId="0">
      <alignment vertical="center"/>
    </xf>
    <xf numFmtId="0" fontId="27" fillId="0" borderId="8" applyNumberFormat="0" applyFill="0" applyAlignment="0" applyProtection="0"/>
    <xf numFmtId="20" fontId="5" fillId="0" borderId="0" applyFont="0" applyFill="0" applyBorder="0" applyAlignment="0" applyProtection="0"/>
    <xf numFmtId="20" fontId="5" fillId="0" borderId="0" applyFont="0" applyFill="0" applyBorder="0" applyAlignment="0" applyProtection="0"/>
    <xf numFmtId="0" fontId="28" fillId="0" borderId="0" applyNumberFormat="0" applyProtection="0">
      <alignment vertical="center"/>
    </xf>
    <xf numFmtId="0" fontId="28" fillId="0" borderId="0" applyNumberFormat="0" applyProtection="0">
      <alignment vertical="center"/>
    </xf>
    <xf numFmtId="0" fontId="29" fillId="0" borderId="0" applyNumberFormat="0" applyProtection="0">
      <alignment vertical="center"/>
    </xf>
    <xf numFmtId="0" fontId="28" fillId="22" borderId="0" applyNumberFormat="0" applyProtection="0">
      <alignment vertical="center"/>
    </xf>
    <xf numFmtId="43" fontId="5"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64" fillId="31" borderId="10" applyNumberFormat="0" applyAlignment="0" applyProtection="0"/>
    <xf numFmtId="0" fontId="65" fillId="31" borderId="9" applyNumberFormat="0" applyAlignment="0" applyProtection="0"/>
    <xf numFmtId="0" fontId="54" fillId="0" borderId="11" applyNumberFormat="0" applyFill="0" applyProtection="0">
      <alignment horizontal="left" vertical="center" wrapText="1"/>
    </xf>
    <xf numFmtId="0" fontId="66" fillId="0" borderId="0"/>
    <xf numFmtId="0" fontId="54" fillId="0" borderId="12" applyFill="0">
      <alignment horizontal="left" vertical="center" wrapText="1"/>
    </xf>
    <xf numFmtId="49" fontId="69" fillId="0" borderId="13" applyFont="0">
      <alignment horizontal="left" vertical="top" wrapText="1"/>
      <protection locked="0"/>
    </xf>
    <xf numFmtId="49" fontId="80" fillId="0" borderId="25" applyNumberFormat="0" applyFont="0" applyAlignment="0">
      <alignment horizontal="left" vertical="center"/>
      <protection locked="0"/>
    </xf>
    <xf numFmtId="0" fontId="32" fillId="0" borderId="0"/>
    <xf numFmtId="9" fontId="7" fillId="0" borderId="0"/>
  </cellStyleXfs>
  <cellXfs count="1575">
    <xf numFmtId="0" fontId="0" fillId="0" borderId="0" xfId="0"/>
    <xf numFmtId="0" fontId="31" fillId="0" borderId="0" xfId="0" applyFont="1" applyAlignment="1">
      <alignment vertical="center"/>
    </xf>
    <xf numFmtId="0" fontId="32" fillId="0" borderId="0" xfId="0" applyFont="1"/>
    <xf numFmtId="0" fontId="31" fillId="0" borderId="0" xfId="0" applyFont="1"/>
    <xf numFmtId="0" fontId="42" fillId="0" borderId="0" xfId="0" applyFont="1"/>
    <xf numFmtId="0" fontId="0" fillId="28" borderId="0" xfId="0" applyFill="1"/>
    <xf numFmtId="0" fontId="1" fillId="0" borderId="0" xfId="0" applyFont="1"/>
    <xf numFmtId="0" fontId="31" fillId="0" borderId="0" xfId="0" applyFont="1" applyAlignment="1">
      <alignment horizontal="left" vertical="center"/>
    </xf>
    <xf numFmtId="0" fontId="0" fillId="0" borderId="0" xfId="0" applyAlignment="1">
      <alignment vertical="center"/>
    </xf>
    <xf numFmtId="0" fontId="40" fillId="0" borderId="0" xfId="0" applyFont="1" applyAlignment="1">
      <alignment horizontal="left" vertical="center"/>
    </xf>
    <xf numFmtId="0" fontId="40" fillId="0" borderId="0" xfId="0" applyFont="1" applyAlignment="1">
      <alignment vertical="center"/>
    </xf>
    <xf numFmtId="0" fontId="37" fillId="0" borderId="0" xfId="0" applyFont="1"/>
    <xf numFmtId="0" fontId="31" fillId="0" borderId="0" xfId="0" applyFont="1" applyAlignment="1">
      <alignment vertical="center" wrapText="1"/>
    </xf>
    <xf numFmtId="3" fontId="0" fillId="0" borderId="0" xfId="0" applyNumberFormat="1"/>
    <xf numFmtId="0" fontId="5" fillId="0" borderId="0" xfId="0" applyFont="1"/>
    <xf numFmtId="0" fontId="1" fillId="0" borderId="0" xfId="0" applyFont="1" applyAlignment="1">
      <alignment vertical="center"/>
    </xf>
    <xf numFmtId="0" fontId="1" fillId="0" borderId="0" xfId="0" applyFont="1" applyAlignment="1">
      <alignment horizontal="right" vertical="center" wrapText="1"/>
    </xf>
    <xf numFmtId="170" fontId="1" fillId="0" borderId="0" xfId="0" applyNumberFormat="1" applyFont="1"/>
    <xf numFmtId="0" fontId="52" fillId="0" borderId="0" xfId="0" applyFont="1"/>
    <xf numFmtId="171" fontId="5" fillId="30" borderId="0" xfId="0" applyNumberFormat="1" applyFont="1" applyFill="1" applyAlignment="1">
      <alignment horizontal="right" vertical="center" wrapText="1"/>
    </xf>
    <xf numFmtId="0" fontId="27" fillId="30" borderId="0" xfId="0" applyFont="1" applyFill="1" applyAlignment="1">
      <alignment horizontal="right" vertical="center" wrapText="1"/>
    </xf>
    <xf numFmtId="0" fontId="53" fillId="0" borderId="0" xfId="0" applyFont="1"/>
    <xf numFmtId="0" fontId="36" fillId="0" borderId="0" xfId="0" applyFont="1"/>
    <xf numFmtId="0" fontId="14" fillId="0" borderId="0" xfId="0" applyFont="1" applyAlignment="1">
      <alignment horizontal="left"/>
    </xf>
    <xf numFmtId="0" fontId="0" fillId="0" borderId="0" xfId="0" applyAlignment="1">
      <alignment vertical="top"/>
    </xf>
    <xf numFmtId="0" fontId="31" fillId="0" borderId="0" xfId="0" applyFont="1" applyAlignment="1">
      <alignment horizontal="left" vertical="center" wrapText="1"/>
    </xf>
    <xf numFmtId="0" fontId="40" fillId="0" borderId="0" xfId="0" applyFont="1" applyAlignment="1">
      <alignment vertical="center" wrapText="1"/>
    </xf>
    <xf numFmtId="0" fontId="38" fillId="0" borderId="0" xfId="0" applyFont="1" applyAlignment="1">
      <alignment horizontal="left" vertical="center" wrapText="1"/>
    </xf>
    <xf numFmtId="0" fontId="38" fillId="30" borderId="0" xfId="0" applyFont="1" applyFill="1" applyAlignment="1">
      <alignment horizontal="left" vertical="center" wrapText="1"/>
    </xf>
    <xf numFmtId="0" fontId="32" fillId="0" borderId="0" xfId="0" applyFont="1" applyAlignment="1">
      <alignment vertical="center" wrapText="1"/>
    </xf>
    <xf numFmtId="0" fontId="1" fillId="0" borderId="0" xfId="0" applyFont="1" applyAlignment="1">
      <alignment vertical="center" wrapText="1"/>
    </xf>
    <xf numFmtId="0" fontId="58" fillId="0" borderId="0" xfId="0" applyFont="1"/>
    <xf numFmtId="0" fontId="1" fillId="0" borderId="0" xfId="0" applyFont="1" applyAlignment="1">
      <alignment horizontal="center" vertical="center"/>
    </xf>
    <xf numFmtId="0" fontId="59" fillId="0" borderId="0" xfId="0" applyFont="1"/>
    <xf numFmtId="0" fontId="48" fillId="28" borderId="0" xfId="1" applyFont="1" applyFill="1" applyAlignment="1">
      <alignment wrapText="1"/>
    </xf>
    <xf numFmtId="0" fontId="2" fillId="0" borderId="0" xfId="0" applyFont="1" applyAlignment="1">
      <alignment horizontal="left" wrapText="1"/>
    </xf>
    <xf numFmtId="0" fontId="0" fillId="0" borderId="0" xfId="0" applyAlignment="1">
      <alignment horizontal="left" vertical="center"/>
    </xf>
    <xf numFmtId="0" fontId="38" fillId="0" borderId="0" xfId="0" applyFont="1" applyAlignment="1">
      <alignment horizontal="left" vertical="center"/>
    </xf>
    <xf numFmtId="0" fontId="0" fillId="0" borderId="0" xfId="0" applyAlignment="1">
      <alignment horizontal="right"/>
    </xf>
    <xf numFmtId="0" fontId="61" fillId="0" borderId="0" xfId="0" applyFont="1"/>
    <xf numFmtId="0" fontId="0" fillId="0" borderId="0" xfId="0" applyAlignment="1">
      <alignment horizontal="left"/>
    </xf>
    <xf numFmtId="0" fontId="63" fillId="0" borderId="0" xfId="0" applyFont="1"/>
    <xf numFmtId="0" fontId="55" fillId="0" borderId="0" xfId="0" applyFont="1"/>
    <xf numFmtId="0" fontId="31" fillId="0" borderId="0" xfId="0" applyFont="1" applyAlignment="1">
      <alignment horizontal="left" wrapText="1"/>
    </xf>
    <xf numFmtId="0" fontId="0" fillId="0" borderId="0" xfId="0" applyAlignment="1">
      <alignment vertical="top" wrapText="1"/>
    </xf>
    <xf numFmtId="3" fontId="32" fillId="0" borderId="0" xfId="0" applyNumberFormat="1" applyFont="1"/>
    <xf numFmtId="0" fontId="2" fillId="0" borderId="0" xfId="0" applyFont="1" applyAlignment="1">
      <alignment horizontal="left"/>
    </xf>
    <xf numFmtId="3" fontId="38" fillId="0" borderId="0" xfId="0" applyNumberFormat="1" applyFont="1" applyAlignment="1">
      <alignment horizontal="left" vertical="center" wrapText="1"/>
    </xf>
    <xf numFmtId="0" fontId="53" fillId="28" borderId="0" xfId="0" applyFont="1" applyFill="1" applyAlignment="1">
      <alignment horizontal="left" vertical="center" wrapText="1"/>
    </xf>
    <xf numFmtId="0" fontId="32" fillId="0" borderId="0" xfId="0" applyFont="1" applyAlignment="1">
      <alignment horizontal="left"/>
    </xf>
    <xf numFmtId="0" fontId="32" fillId="0" borderId="0" xfId="0" applyFont="1" applyAlignment="1">
      <alignment vertical="center"/>
    </xf>
    <xf numFmtId="0" fontId="32" fillId="0" borderId="0" xfId="0" applyFont="1" applyAlignment="1">
      <alignment horizontal="left" vertical="center"/>
    </xf>
    <xf numFmtId="0" fontId="2" fillId="0" borderId="0" xfId="0" applyFont="1" applyAlignment="1">
      <alignment horizontal="right"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center" vertical="center" wrapText="1"/>
    </xf>
    <xf numFmtId="0" fontId="38" fillId="0" borderId="0" xfId="0" applyFont="1" applyAlignment="1">
      <alignment vertical="top"/>
    </xf>
    <xf numFmtId="0" fontId="55" fillId="0" borderId="0" xfId="0" applyFont="1" applyAlignment="1">
      <alignment vertical="center" wrapText="1"/>
    </xf>
    <xf numFmtId="0" fontId="31" fillId="0" borderId="0" xfId="0" applyFont="1" applyAlignment="1">
      <alignment vertical="top" wrapText="1"/>
    </xf>
    <xf numFmtId="0" fontId="5" fillId="0" borderId="15" xfId="0" applyFont="1" applyBorder="1" applyAlignment="1">
      <alignment vertical="center" wrapText="1"/>
    </xf>
    <xf numFmtId="0" fontId="3" fillId="0" borderId="15" xfId="0" applyFont="1" applyBorder="1" applyAlignment="1">
      <alignment horizontal="right" vertical="center" wrapText="1"/>
    </xf>
    <xf numFmtId="0" fontId="5" fillId="0" borderId="15" xfId="0" applyFont="1" applyBorder="1" applyAlignment="1">
      <alignment horizontal="right" vertical="center" wrapText="1"/>
    </xf>
    <xf numFmtId="0" fontId="2" fillId="29" borderId="15" xfId="0" applyFont="1" applyFill="1" applyBorder="1" applyAlignment="1">
      <alignment vertical="center"/>
    </xf>
    <xf numFmtId="0" fontId="1" fillId="0" borderId="15" xfId="0" applyFont="1" applyBorder="1" applyAlignment="1">
      <alignment vertical="center"/>
    </xf>
    <xf numFmtId="0" fontId="1" fillId="0" borderId="15" xfId="0" applyFont="1" applyBorder="1" applyAlignment="1">
      <alignment horizontal="center" vertical="center"/>
    </xf>
    <xf numFmtId="0" fontId="1" fillId="0" borderId="0" xfId="0" applyFont="1" applyAlignment="1">
      <alignment horizontal="left" vertical="center"/>
    </xf>
    <xf numFmtId="0" fontId="58" fillId="0" borderId="0" xfId="0" applyFont="1" applyAlignment="1">
      <alignment horizontal="left"/>
    </xf>
    <xf numFmtId="0" fontId="1" fillId="0" borderId="0" xfId="0" applyFont="1" applyAlignment="1">
      <alignment horizontal="left"/>
    </xf>
    <xf numFmtId="0" fontId="0" fillId="28" borderId="0" xfId="0" applyFill="1" applyAlignment="1">
      <alignment horizontal="left"/>
    </xf>
    <xf numFmtId="0" fontId="1" fillId="0" borderId="15" xfId="0" applyFont="1" applyBorder="1" applyAlignment="1">
      <alignment horizontal="left" vertical="center"/>
    </xf>
    <xf numFmtId="3" fontId="1" fillId="0" borderId="15" xfId="0" applyNumberFormat="1" applyFont="1" applyBorder="1" applyAlignment="1">
      <alignment horizontal="right" vertical="center" wrapText="1"/>
    </xf>
    <xf numFmtId="0" fontId="1" fillId="0" borderId="15" xfId="0" applyFont="1" applyBorder="1" applyAlignment="1">
      <alignment horizontal="right"/>
    </xf>
    <xf numFmtId="0" fontId="1" fillId="0" borderId="15" xfId="0" applyFont="1" applyBorder="1" applyAlignment="1">
      <alignment horizontal="right" vertical="center" wrapText="1"/>
    </xf>
    <xf numFmtId="3" fontId="5" fillId="0" borderId="15" xfId="0" applyNumberFormat="1" applyFont="1" applyBorder="1" applyAlignment="1">
      <alignment horizontal="right" vertical="center" wrapText="1"/>
    </xf>
    <xf numFmtId="0" fontId="1" fillId="0" borderId="15" xfId="0" applyFont="1" applyBorder="1" applyAlignment="1">
      <alignment horizontal="left" vertical="center" wrapText="1"/>
    </xf>
    <xf numFmtId="0" fontId="1" fillId="0" borderId="15" xfId="0" applyFont="1" applyBorder="1" applyAlignment="1">
      <alignment vertical="center" wrapText="1"/>
    </xf>
    <xf numFmtId="3" fontId="5" fillId="0" borderId="15" xfId="0" applyNumberFormat="1" applyFont="1" applyBorder="1" applyAlignment="1">
      <alignment horizontal="right" vertical="center"/>
    </xf>
    <xf numFmtId="0" fontId="5" fillId="0" borderId="15" xfId="0" applyFont="1" applyBorder="1" applyAlignment="1">
      <alignment horizontal="left" vertical="center"/>
    </xf>
    <xf numFmtId="0" fontId="5" fillId="0" borderId="15" xfId="0" applyFont="1" applyBorder="1" applyAlignment="1">
      <alignment vertical="center"/>
    </xf>
    <xf numFmtId="0" fontId="5" fillId="0" borderId="15" xfId="0" applyFont="1" applyBorder="1" applyAlignment="1">
      <alignment horizontal="right" vertical="center"/>
    </xf>
    <xf numFmtId="2" fontId="1" fillId="0" borderId="15" xfId="0" applyNumberFormat="1" applyFont="1" applyBorder="1" applyAlignment="1">
      <alignment horizontal="right" vertical="center" wrapText="1"/>
    </xf>
    <xf numFmtId="0" fontId="5" fillId="0" borderId="15" xfId="0" applyFont="1" applyBorder="1" applyAlignment="1">
      <alignment horizontal="left" vertical="center" wrapText="1"/>
    </xf>
    <xf numFmtId="0" fontId="3" fillId="0" borderId="15" xfId="0" applyFont="1" applyBorder="1" applyAlignment="1">
      <alignment vertical="center" wrapText="1"/>
    </xf>
    <xf numFmtId="0" fontId="3" fillId="0" borderId="15" xfId="0" applyFont="1" applyBorder="1" applyAlignment="1">
      <alignment horizontal="right" vertical="center"/>
    </xf>
    <xf numFmtId="0" fontId="3" fillId="3" borderId="15" xfId="0" applyFont="1" applyFill="1" applyBorder="1" applyAlignment="1">
      <alignment horizontal="right" vertical="center" wrapText="1"/>
    </xf>
    <xf numFmtId="0" fontId="1" fillId="0" borderId="15" xfId="0" applyFont="1" applyBorder="1"/>
    <xf numFmtId="175" fontId="5" fillId="0" borderId="15" xfId="0" applyNumberFormat="1" applyFont="1" applyBorder="1" applyAlignment="1">
      <alignment vertical="center" wrapText="1"/>
    </xf>
    <xf numFmtId="175" fontId="5" fillId="0" borderId="15" xfId="0" applyNumberFormat="1" applyFont="1" applyBorder="1" applyAlignment="1">
      <alignment horizontal="right" vertical="center" wrapText="1"/>
    </xf>
    <xf numFmtId="171" fontId="5" fillId="0" borderId="15" xfId="0" applyNumberFormat="1" applyFont="1" applyBorder="1" applyAlignment="1">
      <alignment horizontal="right" vertical="center" wrapText="1"/>
    </xf>
    <xf numFmtId="171" fontId="5" fillId="30" borderId="15" xfId="0" applyNumberFormat="1" applyFont="1" applyFill="1" applyBorder="1" applyAlignment="1">
      <alignment horizontal="right" vertical="center" wrapText="1"/>
    </xf>
    <xf numFmtId="175" fontId="5" fillId="30" borderId="15" xfId="0" applyNumberFormat="1" applyFont="1" applyFill="1" applyBorder="1" applyAlignment="1">
      <alignment vertical="center" wrapText="1"/>
    </xf>
    <xf numFmtId="174" fontId="5" fillId="0" borderId="15" xfId="0" applyNumberFormat="1" applyFont="1" applyBorder="1" applyAlignment="1">
      <alignment vertical="center" wrapText="1"/>
    </xf>
    <xf numFmtId="2" fontId="5" fillId="0" borderId="15" xfId="0" applyNumberFormat="1" applyFont="1" applyBorder="1" applyAlignment="1">
      <alignment vertical="center" wrapText="1"/>
    </xf>
    <xf numFmtId="2" fontId="5" fillId="0" borderId="15" xfId="0" applyNumberFormat="1" applyFont="1" applyBorder="1" applyAlignment="1">
      <alignment horizontal="right" vertical="center" wrapText="1"/>
    </xf>
    <xf numFmtId="3" fontId="3" fillId="0" borderId="15" xfId="0" applyNumberFormat="1" applyFont="1" applyBorder="1" applyAlignment="1">
      <alignment horizontal="right" vertical="center" wrapText="1"/>
    </xf>
    <xf numFmtId="0" fontId="5" fillId="0" borderId="18" xfId="0" applyFont="1" applyBorder="1" applyAlignment="1">
      <alignment horizontal="left" vertical="center" wrapText="1"/>
    </xf>
    <xf numFmtId="0" fontId="56" fillId="0" borderId="0" xfId="0" applyFont="1" applyAlignment="1">
      <alignment horizontal="left"/>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3" fontId="5" fillId="0" borderId="15" xfId="0" applyNumberFormat="1" applyFont="1" applyBorder="1" applyAlignment="1">
      <alignment horizontal="right"/>
    </xf>
    <xf numFmtId="3" fontId="1" fillId="0" borderId="15" xfId="0" applyNumberFormat="1" applyFont="1" applyBorder="1"/>
    <xf numFmtId="0" fontId="5" fillId="0" borderId="15" xfId="0" applyFont="1" applyBorder="1" applyAlignment="1">
      <alignment horizontal="right"/>
    </xf>
    <xf numFmtId="3" fontId="3" fillId="0" borderId="15" xfId="0" applyNumberFormat="1" applyFont="1" applyBorder="1" applyAlignment="1">
      <alignment horizontal="right" vertical="center"/>
    </xf>
    <xf numFmtId="0" fontId="1" fillId="0" borderId="14" xfId="0" applyFont="1" applyBorder="1" applyAlignment="1">
      <alignment horizontal="left" vertical="center"/>
    </xf>
    <xf numFmtId="0" fontId="1" fillId="0" borderId="14" xfId="0" applyFont="1" applyBorder="1" applyAlignment="1">
      <alignment horizontal="left" vertical="center" wrapText="1"/>
    </xf>
    <xf numFmtId="0" fontId="3" fillId="0" borderId="15" xfId="0" applyFont="1" applyBorder="1" applyAlignment="1">
      <alignment vertical="center"/>
    </xf>
    <xf numFmtId="2" fontId="3" fillId="0" borderId="15" xfId="0" applyNumberFormat="1" applyFont="1" applyBorder="1" applyAlignment="1">
      <alignment horizontal="right" vertical="center" wrapText="1"/>
    </xf>
    <xf numFmtId="2" fontId="5" fillId="0" borderId="15" xfId="0" applyNumberFormat="1" applyFont="1" applyBorder="1" applyAlignment="1">
      <alignment horizontal="right" vertical="center"/>
    </xf>
    <xf numFmtId="6" fontId="5" fillId="0" borderId="15" xfId="0" applyNumberFormat="1" applyFont="1" applyBorder="1" applyAlignment="1">
      <alignment horizontal="right" vertical="center" wrapText="1"/>
    </xf>
    <xf numFmtId="1" fontId="3" fillId="3" borderId="15" xfId="227" applyNumberFormat="1" applyFont="1" applyFill="1" applyBorder="1" applyAlignment="1">
      <alignment horizontal="right" vertical="center" wrapText="1"/>
    </xf>
    <xf numFmtId="0" fontId="3" fillId="28" borderId="15" xfId="0" applyFont="1" applyFill="1" applyBorder="1" applyAlignment="1">
      <alignment horizontal="right" vertical="center" wrapText="1"/>
    </xf>
    <xf numFmtId="6" fontId="1" fillId="0" borderId="15" xfId="0" applyNumberFormat="1" applyFont="1" applyBorder="1"/>
    <xf numFmtId="9" fontId="1" fillId="0" borderId="15" xfId="0" applyNumberFormat="1" applyFont="1" applyBorder="1" applyAlignment="1">
      <alignment horizontal="right" vertical="center"/>
    </xf>
    <xf numFmtId="0" fontId="1" fillId="28" borderId="15" xfId="0" applyFont="1" applyFill="1" applyBorder="1" applyAlignment="1">
      <alignment horizontal="left" vertical="center" wrapText="1"/>
    </xf>
    <xf numFmtId="0" fontId="1" fillId="28" borderId="15" xfId="0" applyFont="1" applyFill="1" applyBorder="1" applyAlignment="1">
      <alignment horizontal="left" vertical="center"/>
    </xf>
    <xf numFmtId="164" fontId="1" fillId="0" borderId="15" xfId="2" applyNumberFormat="1" applyFont="1" applyBorder="1" applyAlignment="1">
      <alignment horizontal="right" vertical="top" wrapText="1"/>
    </xf>
    <xf numFmtId="41" fontId="1" fillId="0" borderId="15" xfId="228" applyNumberFormat="1" applyFont="1" applyBorder="1"/>
    <xf numFmtId="0" fontId="71" fillId="0" borderId="0" xfId="0" applyFont="1"/>
    <xf numFmtId="0" fontId="60" fillId="0" borderId="0" xfId="0" applyFont="1"/>
    <xf numFmtId="0" fontId="14" fillId="0" borderId="0" xfId="0" applyFont="1" applyAlignment="1">
      <alignment vertical="top" wrapText="1"/>
    </xf>
    <xf numFmtId="0" fontId="48" fillId="0" borderId="0" xfId="1" applyFont="1" applyFill="1"/>
    <xf numFmtId="0" fontId="57" fillId="0" borderId="18" xfId="1" applyFont="1" applyBorder="1" applyAlignment="1">
      <alignment horizontal="left"/>
    </xf>
    <xf numFmtId="0" fontId="57" fillId="0" borderId="18" xfId="1" applyFont="1" applyFill="1" applyBorder="1" applyAlignment="1">
      <alignment horizontal="left"/>
    </xf>
    <xf numFmtId="0" fontId="1" fillId="0" borderId="19" xfId="0" applyFont="1" applyBorder="1"/>
    <xf numFmtId="0" fontId="1" fillId="0" borderId="18" xfId="0" applyFont="1" applyBorder="1"/>
    <xf numFmtId="0" fontId="5" fillId="28" borderId="18" xfId="0" applyFont="1" applyFill="1" applyBorder="1" applyAlignment="1">
      <alignment vertical="center" wrapText="1"/>
    </xf>
    <xf numFmtId="0" fontId="5" fillId="0" borderId="18" xfId="0" applyFont="1" applyBorder="1" applyAlignment="1">
      <alignment vertical="center" wrapText="1"/>
    </xf>
    <xf numFmtId="0" fontId="3" fillId="0" borderId="18" xfId="0" applyFont="1" applyBorder="1" applyAlignment="1">
      <alignment vertical="center"/>
    </xf>
    <xf numFmtId="0" fontId="1" fillId="0" borderId="20" xfId="0" applyFont="1" applyBorder="1" applyAlignment="1">
      <alignment horizontal="center" vertical="center"/>
    </xf>
    <xf numFmtId="171" fontId="5" fillId="0" borderId="15" xfId="0" applyNumberFormat="1" applyFont="1" applyBorder="1" applyAlignment="1">
      <alignment vertical="center" wrapText="1"/>
    </xf>
    <xf numFmtId="49" fontId="40" fillId="0" borderId="0" xfId="0" applyNumberFormat="1" applyFont="1" applyAlignment="1">
      <alignment vertical="center"/>
    </xf>
    <xf numFmtId="0" fontId="0" fillId="0" borderId="0" xfId="0" applyAlignment="1">
      <alignment wrapText="1"/>
    </xf>
    <xf numFmtId="0" fontId="41" fillId="28" borderId="0" xfId="0" applyFont="1" applyFill="1"/>
    <xf numFmtId="0" fontId="74" fillId="0" borderId="0" xfId="0" applyFont="1"/>
    <xf numFmtId="0" fontId="57" fillId="0" borderId="18" xfId="1" applyFont="1" applyFill="1" applyBorder="1" applyAlignment="1">
      <alignment horizontal="left" wrapText="1"/>
    </xf>
    <xf numFmtId="0" fontId="40" fillId="0" borderId="0" xfId="0" applyFont="1" applyAlignment="1">
      <alignment horizontal="left" vertical="top" wrapText="1"/>
    </xf>
    <xf numFmtId="0" fontId="67" fillId="30" borderId="0" xfId="0" applyFont="1" applyFill="1" applyAlignment="1">
      <alignment horizontal="left" vertical="center" wrapText="1"/>
    </xf>
    <xf numFmtId="0" fontId="40" fillId="30" borderId="0" xfId="0" applyFont="1" applyFill="1" applyAlignment="1">
      <alignment horizontal="left" vertical="center"/>
    </xf>
    <xf numFmtId="0" fontId="31" fillId="28" borderId="0" xfId="0" applyFont="1" applyFill="1" applyAlignment="1">
      <alignment horizontal="left"/>
    </xf>
    <xf numFmtId="0" fontId="71" fillId="0" borderId="0" xfId="0" applyFont="1" applyAlignment="1">
      <alignment horizontal="left"/>
    </xf>
    <xf numFmtId="0" fontId="3" fillId="0" borderId="28" xfId="0" applyFont="1" applyBorder="1"/>
    <xf numFmtId="0" fontId="3" fillId="0" borderId="28" xfId="0" applyFont="1" applyBorder="1" applyAlignment="1">
      <alignment horizontal="left" vertical="center" wrapText="1"/>
    </xf>
    <xf numFmtId="0" fontId="31" fillId="0" borderId="0" xfId="0" applyFont="1" applyAlignment="1">
      <alignment horizontal="left"/>
    </xf>
    <xf numFmtId="0" fontId="38" fillId="0" borderId="0" xfId="0" applyFont="1" applyAlignment="1">
      <alignment vertical="center" wrapText="1"/>
    </xf>
    <xf numFmtId="6" fontId="5" fillId="0" borderId="15" xfId="14" applyNumberFormat="1" applyBorder="1" applyAlignment="1">
      <alignment horizontal="right"/>
    </xf>
    <xf numFmtId="164" fontId="5" fillId="0" borderId="15" xfId="14" applyNumberFormat="1" applyBorder="1" applyAlignment="1">
      <alignment horizontal="right"/>
    </xf>
    <xf numFmtId="164" fontId="3" fillId="0" borderId="15" xfId="14" applyNumberFormat="1" applyFont="1" applyBorder="1" applyAlignment="1">
      <alignment horizontal="right"/>
    </xf>
    <xf numFmtId="0" fontId="31" fillId="0" borderId="0" xfId="0" applyFont="1" applyAlignment="1">
      <alignment horizontal="left" vertical="top" wrapText="1"/>
    </xf>
    <xf numFmtId="43" fontId="0" fillId="0" borderId="0" xfId="0" applyNumberFormat="1"/>
    <xf numFmtId="164" fontId="1" fillId="0" borderId="15" xfId="2" applyNumberFormat="1" applyFont="1" applyBorder="1" applyAlignment="1">
      <alignment vertical="center"/>
    </xf>
    <xf numFmtId="0" fontId="84" fillId="0" borderId="0" xfId="0" applyFont="1"/>
    <xf numFmtId="0" fontId="83" fillId="0" borderId="0" xfId="0" applyFont="1"/>
    <xf numFmtId="0" fontId="3" fillId="30" borderId="28" xfId="0" applyFont="1" applyFill="1" applyBorder="1" applyAlignment="1">
      <alignment horizontal="right" vertical="center" wrapText="1"/>
    </xf>
    <xf numFmtId="0" fontId="3" fillId="0" borderId="28" xfId="0" applyFont="1" applyBorder="1" applyAlignment="1">
      <alignment horizontal="right" vertical="center" wrapText="1"/>
    </xf>
    <xf numFmtId="2" fontId="5" fillId="0" borderId="15" xfId="0" applyNumberFormat="1" applyFont="1" applyBorder="1" applyAlignment="1">
      <alignment horizontal="right"/>
    </xf>
    <xf numFmtId="164" fontId="5" fillId="0" borderId="15" xfId="2" applyNumberFormat="1" applyFont="1" applyBorder="1" applyAlignment="1">
      <alignment horizontal="right" vertical="center" wrapText="1"/>
    </xf>
    <xf numFmtId="0" fontId="1" fillId="0" borderId="0" xfId="229" applyFont="1" applyFill="1" applyBorder="1" applyAlignment="1">
      <alignment horizontal="left" vertical="center" wrapText="1"/>
    </xf>
    <xf numFmtId="49" fontId="1" fillId="0" borderId="0" xfId="229" applyNumberFormat="1" applyFont="1" applyFill="1" applyBorder="1" applyAlignment="1">
      <alignment horizontal="left" vertical="center" wrapText="1"/>
    </xf>
    <xf numFmtId="1" fontId="1" fillId="0" borderId="15" xfId="228" applyNumberFormat="1" applyFont="1" applyBorder="1"/>
    <xf numFmtId="0" fontId="41" fillId="0" borderId="0" xfId="0" applyFont="1" applyAlignment="1">
      <alignment horizontal="left"/>
    </xf>
    <xf numFmtId="171" fontId="5" fillId="0" borderId="16" xfId="0" applyNumberFormat="1" applyFont="1" applyBorder="1" applyAlignment="1">
      <alignment horizontal="right" vertical="center" wrapText="1"/>
    </xf>
    <xf numFmtId="174" fontId="5" fillId="0" borderId="16" xfId="0" applyNumberFormat="1" applyFont="1" applyBorder="1" applyAlignment="1">
      <alignment vertical="center" wrapText="1"/>
    </xf>
    <xf numFmtId="175" fontId="5" fillId="0" borderId="16" xfId="0" applyNumberFormat="1" applyFont="1" applyBorder="1" applyAlignment="1">
      <alignment horizontal="right" vertical="center" wrapText="1"/>
    </xf>
    <xf numFmtId="0" fontId="76" fillId="0" borderId="0" xfId="0" applyFont="1" applyAlignment="1">
      <alignment vertical="center"/>
    </xf>
    <xf numFmtId="0" fontId="3" fillId="0" borderId="28" xfId="0" applyFont="1" applyBorder="1" applyAlignment="1">
      <alignment vertical="center" wrapText="1"/>
    </xf>
    <xf numFmtId="0" fontId="85" fillId="0" borderId="0" xfId="0" applyFont="1"/>
    <xf numFmtId="0" fontId="0" fillId="0" borderId="0" xfId="0" applyAlignment="1">
      <alignment horizontal="center" vertical="center"/>
    </xf>
    <xf numFmtId="0" fontId="3" fillId="3" borderId="36" xfId="0" applyFont="1" applyFill="1" applyBorder="1" applyAlignment="1">
      <alignment horizontal="right" vertical="center" wrapText="1"/>
    </xf>
    <xf numFmtId="1" fontId="3" fillId="3" borderId="36" xfId="227" applyNumberFormat="1" applyFont="1" applyFill="1" applyBorder="1" applyAlignment="1">
      <alignment horizontal="right" vertical="center" wrapText="1"/>
    </xf>
    <xf numFmtId="0" fontId="3" fillId="28" borderId="36" xfId="0" applyFont="1" applyFill="1" applyBorder="1" applyAlignment="1">
      <alignment horizontal="right" vertical="center" wrapText="1"/>
    </xf>
    <xf numFmtId="0" fontId="3" fillId="0" borderId="36" xfId="0" applyFont="1" applyBorder="1" applyAlignment="1">
      <alignment horizontal="right" vertical="center" wrapText="1"/>
    </xf>
    <xf numFmtId="0" fontId="3" fillId="30" borderId="41" xfId="0" applyFont="1" applyFill="1" applyBorder="1" applyAlignment="1">
      <alignment horizontal="right" vertical="center" wrapText="1"/>
    </xf>
    <xf numFmtId="0" fontId="3" fillId="0" borderId="41" xfId="0" applyFont="1" applyBorder="1" applyAlignment="1">
      <alignment horizontal="right" vertical="center" wrapText="1"/>
    </xf>
    <xf numFmtId="9" fontId="6" fillId="0" borderId="42" xfId="0" applyNumberFormat="1" applyFont="1" applyBorder="1" applyAlignment="1">
      <alignment horizontal="right" vertical="center" wrapText="1"/>
    </xf>
    <xf numFmtId="9" fontId="6" fillId="0" borderId="43" xfId="0" applyNumberFormat="1" applyFont="1" applyBorder="1" applyAlignment="1">
      <alignment horizontal="right" vertical="center" wrapText="1"/>
    </xf>
    <xf numFmtId="0" fontId="5" fillId="0" borderId="38" xfId="0" applyFont="1" applyBorder="1" applyAlignment="1">
      <alignment horizontal="right" vertical="center"/>
    </xf>
    <xf numFmtId="0" fontId="3" fillId="0" borderId="38" xfId="0" applyFont="1" applyBorder="1" applyAlignment="1">
      <alignment horizontal="right" vertical="center"/>
    </xf>
    <xf numFmtId="3" fontId="3" fillId="0" borderId="38" xfId="0" applyNumberFormat="1" applyFont="1" applyBorder="1" applyAlignment="1">
      <alignment horizontal="right" vertical="center"/>
    </xf>
    <xf numFmtId="0" fontId="3" fillId="30" borderId="64" xfId="0" applyFont="1" applyFill="1" applyBorder="1" applyAlignment="1">
      <alignment horizontal="right" vertical="center" wrapText="1"/>
    </xf>
    <xf numFmtId="0" fontId="3" fillId="30" borderId="65" xfId="0" applyFont="1" applyFill="1" applyBorder="1" applyAlignment="1">
      <alignment horizontal="right" vertical="center" wrapText="1"/>
    </xf>
    <xf numFmtId="0" fontId="3" fillId="3" borderId="62" xfId="0" applyFont="1" applyFill="1" applyBorder="1" applyAlignment="1">
      <alignment horizontal="right" vertical="center" wrapText="1"/>
    </xf>
    <xf numFmtId="9" fontId="3" fillId="3" borderId="37" xfId="227" applyFont="1" applyFill="1" applyBorder="1" applyAlignment="1">
      <alignment horizontal="right" vertical="center" wrapText="1"/>
    </xf>
    <xf numFmtId="0" fontId="3" fillId="3" borderId="55" xfId="0" applyFont="1" applyFill="1" applyBorder="1" applyAlignment="1">
      <alignment horizontal="right" vertical="center" wrapText="1"/>
    </xf>
    <xf numFmtId="9" fontId="3" fillId="3" borderId="38" xfId="227" applyFont="1" applyFill="1" applyBorder="1" applyAlignment="1">
      <alignment horizontal="right" vertical="center" wrapText="1"/>
    </xf>
    <xf numFmtId="0" fontId="3" fillId="3" borderId="67" xfId="0" applyFont="1" applyFill="1" applyBorder="1" applyAlignment="1">
      <alignment horizontal="left" vertical="center" wrapText="1"/>
    </xf>
    <xf numFmtId="0" fontId="3" fillId="3" borderId="68" xfId="0" applyFont="1" applyFill="1" applyBorder="1" applyAlignment="1">
      <alignment horizontal="left" vertical="center" wrapText="1"/>
    </xf>
    <xf numFmtId="0" fontId="1" fillId="0" borderId="55" xfId="0" applyFont="1" applyBorder="1" applyAlignment="1">
      <alignment vertical="center" wrapText="1"/>
    </xf>
    <xf numFmtId="0" fontId="1" fillId="0" borderId="56" xfId="0" applyFont="1" applyBorder="1" applyAlignment="1">
      <alignment vertical="center" wrapText="1"/>
    </xf>
    <xf numFmtId="0" fontId="6" fillId="0" borderId="65" xfId="0" applyFont="1" applyBorder="1" applyAlignment="1">
      <alignment horizontal="right" vertical="center" wrapText="1"/>
    </xf>
    <xf numFmtId="0" fontId="6" fillId="0" borderId="43" xfId="0" applyFont="1" applyBorder="1" applyAlignment="1">
      <alignment horizontal="right" vertical="center" wrapText="1"/>
    </xf>
    <xf numFmtId="0" fontId="5" fillId="0" borderId="38" xfId="0" applyFont="1" applyBorder="1" applyAlignment="1">
      <alignment horizontal="right" vertical="center" wrapText="1"/>
    </xf>
    <xf numFmtId="3" fontId="5" fillId="0" borderId="38" xfId="0" applyNumberFormat="1" applyFont="1" applyBorder="1" applyAlignment="1">
      <alignment horizontal="right" vertical="center" wrapText="1"/>
    </xf>
    <xf numFmtId="0" fontId="3" fillId="0" borderId="55" xfId="0" applyFont="1" applyBorder="1" applyAlignment="1">
      <alignment vertical="center"/>
    </xf>
    <xf numFmtId="0" fontId="5" fillId="0" borderId="55" xfId="0" applyFont="1" applyBorder="1" applyAlignment="1">
      <alignment horizontal="right" vertical="center"/>
    </xf>
    <xf numFmtId="0" fontId="1" fillId="0" borderId="74" xfId="0" applyFont="1" applyBorder="1" applyAlignment="1">
      <alignment horizontal="left" wrapText="1"/>
    </xf>
    <xf numFmtId="9" fontId="5" fillId="0" borderId="75" xfId="0" applyNumberFormat="1" applyFont="1" applyBorder="1" applyAlignment="1">
      <alignment horizontal="right" vertical="center"/>
    </xf>
    <xf numFmtId="0" fontId="5" fillId="0" borderId="55" xfId="0" applyFont="1" applyBorder="1"/>
    <xf numFmtId="0" fontId="3" fillId="0" borderId="55" xfId="0" applyFont="1" applyBorder="1" applyAlignment="1">
      <alignment vertical="center" wrapText="1"/>
    </xf>
    <xf numFmtId="0" fontId="1" fillId="0" borderId="38" xfId="0" applyFont="1" applyBorder="1" applyAlignment="1">
      <alignment horizontal="right" vertical="center" wrapText="1"/>
    </xf>
    <xf numFmtId="0" fontId="3" fillId="0" borderId="56" xfId="0" applyFont="1" applyBorder="1" applyAlignment="1">
      <alignment vertical="center" wrapText="1"/>
    </xf>
    <xf numFmtId="0" fontId="5" fillId="0" borderId="55" xfId="0" applyFont="1" applyBorder="1" applyAlignment="1">
      <alignment vertical="center" wrapText="1"/>
    </xf>
    <xf numFmtId="0" fontId="5" fillId="0" borderId="56" xfId="0" applyFont="1" applyBorder="1" applyAlignment="1">
      <alignment vertical="center" wrapText="1"/>
    </xf>
    <xf numFmtId="173" fontId="5" fillId="0" borderId="39" xfId="0" applyNumberFormat="1" applyFont="1" applyBorder="1" applyAlignment="1">
      <alignment horizontal="right" vertical="center"/>
    </xf>
    <xf numFmtId="9" fontId="5" fillId="0" borderId="40" xfId="0" applyNumberFormat="1" applyFont="1" applyBorder="1" applyAlignment="1">
      <alignment vertical="center" wrapText="1"/>
    </xf>
    <xf numFmtId="0" fontId="5" fillId="0" borderId="39" xfId="0" applyFont="1" applyBorder="1" applyAlignment="1">
      <alignment horizontal="right" vertical="center" wrapText="1"/>
    </xf>
    <xf numFmtId="0" fontId="1" fillId="0" borderId="40" xfId="0" applyFont="1" applyBorder="1" applyAlignment="1">
      <alignment horizontal="right" vertical="center" wrapText="1"/>
    </xf>
    <xf numFmtId="49" fontId="5" fillId="0" borderId="38" xfId="0" applyNumberFormat="1" applyFont="1" applyBorder="1" applyAlignment="1">
      <alignment horizontal="right" vertical="center" wrapText="1"/>
    </xf>
    <xf numFmtId="0" fontId="5" fillId="0" borderId="40" xfId="0" applyFont="1" applyBorder="1" applyAlignment="1">
      <alignment horizontal="right" vertical="center" wrapText="1"/>
    </xf>
    <xf numFmtId="0" fontId="3" fillId="0" borderId="55" xfId="0" applyFont="1" applyBorder="1" applyAlignment="1">
      <alignment horizontal="right" vertical="center" wrapText="1"/>
    </xf>
    <xf numFmtId="0" fontId="3" fillId="0" borderId="38" xfId="0" applyFont="1" applyBorder="1" applyAlignment="1">
      <alignment horizontal="right" vertical="center" wrapText="1"/>
    </xf>
    <xf numFmtId="0" fontId="3" fillId="28" borderId="55" xfId="0" applyFont="1" applyFill="1" applyBorder="1" applyAlignment="1">
      <alignment horizontal="right" vertical="center" wrapText="1"/>
    </xf>
    <xf numFmtId="0" fontId="3" fillId="28" borderId="38" xfId="0" applyFont="1" applyFill="1" applyBorder="1" applyAlignment="1">
      <alignment horizontal="right" vertical="center" wrapText="1"/>
    </xf>
    <xf numFmtId="6" fontId="1" fillId="0" borderId="15" xfId="0" applyNumberFormat="1" applyFont="1" applyBorder="1" applyAlignment="1">
      <alignment horizontal="right"/>
    </xf>
    <xf numFmtId="0" fontId="86" fillId="28" borderId="0" xfId="0" applyFont="1" applyFill="1" applyAlignment="1">
      <alignment horizontal="left"/>
    </xf>
    <xf numFmtId="0" fontId="87" fillId="0" borderId="0" xfId="0" applyFont="1" applyAlignment="1">
      <alignment horizontal="left" vertical="center"/>
    </xf>
    <xf numFmtId="0" fontId="3" fillId="0" borderId="39" xfId="0" applyFont="1" applyBorder="1" applyAlignment="1">
      <alignment horizontal="right" vertical="center" wrapText="1"/>
    </xf>
    <xf numFmtId="0" fontId="44" fillId="0" borderId="0" xfId="0" applyFont="1" applyAlignment="1">
      <alignment vertical="center" wrapText="1"/>
    </xf>
    <xf numFmtId="171" fontId="5" fillId="30" borderId="21" xfId="0" applyNumberFormat="1" applyFont="1" applyFill="1" applyBorder="1" applyAlignment="1">
      <alignment horizontal="right" vertical="center" wrapText="1"/>
    </xf>
    <xf numFmtId="171" fontId="5" fillId="0" borderId="21" xfId="0" applyNumberFormat="1" applyFont="1" applyBorder="1" applyAlignment="1">
      <alignment horizontal="right" vertical="center" wrapText="1"/>
    </xf>
    <xf numFmtId="0" fontId="27" fillId="0" borderId="0" xfId="0" applyFont="1" applyAlignment="1">
      <alignment wrapText="1"/>
    </xf>
    <xf numFmtId="0" fontId="5" fillId="0" borderId="28" xfId="0" applyFont="1" applyBorder="1" applyAlignment="1">
      <alignment horizontal="right" vertical="center" wrapText="1"/>
    </xf>
    <xf numFmtId="174" fontId="5" fillId="30" borderId="28" xfId="0" applyNumberFormat="1" applyFont="1" applyFill="1" applyBorder="1" applyAlignment="1">
      <alignment horizontal="right" vertical="center" wrapText="1"/>
    </xf>
    <xf numFmtId="0" fontId="31" fillId="0" borderId="0" xfId="0" quotePrefix="1" applyFont="1" applyAlignment="1">
      <alignment horizontal="left" vertical="center"/>
    </xf>
    <xf numFmtId="164" fontId="5" fillId="0" borderId="38" xfId="14" applyNumberFormat="1" applyBorder="1" applyAlignment="1">
      <alignment horizontal="right"/>
    </xf>
    <xf numFmtId="0" fontId="1" fillId="0" borderId="55" xfId="0" applyFont="1" applyBorder="1"/>
    <xf numFmtId="41" fontId="1" fillId="0" borderId="38" xfId="228" applyNumberFormat="1" applyFont="1" applyBorder="1"/>
    <xf numFmtId="0" fontId="40" fillId="0" borderId="0" xfId="0" applyFont="1"/>
    <xf numFmtId="0" fontId="3" fillId="0" borderId="30" xfId="0" applyFont="1" applyBorder="1" applyAlignment="1">
      <alignment horizontal="left" vertical="center" wrapText="1"/>
    </xf>
    <xf numFmtId="0" fontId="3" fillId="0" borderId="30" xfId="0" applyFont="1" applyBorder="1" applyAlignment="1">
      <alignment vertical="center" wrapText="1"/>
    </xf>
    <xf numFmtId="0" fontId="27" fillId="0" borderId="0" xfId="0" applyFont="1" applyAlignment="1">
      <alignment horizontal="left" vertical="center"/>
    </xf>
    <xf numFmtId="0" fontId="5" fillId="0" borderId="33" xfId="0" applyFont="1" applyBorder="1" applyAlignment="1">
      <alignment horizontal="right" vertical="center" wrapText="1"/>
    </xf>
    <xf numFmtId="0" fontId="76" fillId="0" borderId="0" xfId="0" applyFont="1" applyAlignment="1">
      <alignment horizontal="left" vertical="center"/>
    </xf>
    <xf numFmtId="0" fontId="33" fillId="0" borderId="0" xfId="0" applyFont="1" applyAlignment="1">
      <alignment horizontal="left" vertical="center"/>
    </xf>
    <xf numFmtId="0" fontId="5" fillId="0" borderId="55" xfId="0" applyFont="1" applyBorder="1" applyAlignment="1">
      <alignment horizontal="left" vertical="center" wrapText="1"/>
    </xf>
    <xf numFmtId="0" fontId="33" fillId="0" borderId="0" xfId="0" applyFont="1"/>
    <xf numFmtId="0" fontId="3" fillId="0" borderId="0" xfId="0" applyFont="1" applyAlignment="1">
      <alignment wrapText="1"/>
    </xf>
    <xf numFmtId="0" fontId="3" fillId="0" borderId="0" xfId="0" applyFont="1" applyAlignment="1">
      <alignment horizontal="right"/>
    </xf>
    <xf numFmtId="0" fontId="5" fillId="0" borderId="55" xfId="0" applyFont="1" applyBorder="1" applyAlignment="1">
      <alignment vertical="center"/>
    </xf>
    <xf numFmtId="0" fontId="5" fillId="0" borderId="56" xfId="0" applyFont="1" applyBorder="1" applyAlignment="1">
      <alignment vertical="center"/>
    </xf>
    <xf numFmtId="0" fontId="3" fillId="0" borderId="39" xfId="0" applyFont="1" applyBorder="1" applyAlignment="1">
      <alignment vertical="center" wrapText="1"/>
    </xf>
    <xf numFmtId="0" fontId="3" fillId="0" borderId="40" xfId="0" applyFont="1" applyBorder="1" applyAlignment="1">
      <alignment horizontal="right" vertical="center" wrapText="1"/>
    </xf>
    <xf numFmtId="2" fontId="3" fillId="0" borderId="39" xfId="0" applyNumberFormat="1" applyFont="1" applyBorder="1" applyAlignment="1">
      <alignment horizontal="right" vertical="center" wrapText="1"/>
    </xf>
    <xf numFmtId="2" fontId="3" fillId="0" borderId="39" xfId="0" applyNumberFormat="1" applyFont="1" applyBorder="1" applyAlignment="1">
      <alignment vertical="center" wrapText="1"/>
    </xf>
    <xf numFmtId="0" fontId="50" fillId="0" borderId="0" xfId="0" applyFont="1" applyAlignment="1">
      <alignment vertical="center"/>
    </xf>
    <xf numFmtId="0" fontId="71" fillId="0" borderId="0" xfId="0" applyFont="1" applyAlignment="1">
      <alignment horizontal="left" vertical="center"/>
    </xf>
    <xf numFmtId="0" fontId="51" fillId="0" borderId="0" xfId="0" applyFont="1" applyAlignment="1">
      <alignment horizontal="right" vertical="center" wrapText="1"/>
    </xf>
    <xf numFmtId="0" fontId="92" fillId="0" borderId="0" xfId="0" applyFont="1" applyAlignment="1">
      <alignment vertical="center" wrapText="1"/>
    </xf>
    <xf numFmtId="0" fontId="0" fillId="29" borderId="0" xfId="0" applyFill="1" applyAlignment="1">
      <alignment vertical="center"/>
    </xf>
    <xf numFmtId="0" fontId="38" fillId="29" borderId="0" xfId="0" applyFont="1" applyFill="1" applyAlignment="1">
      <alignment horizontal="left" vertical="center" wrapText="1"/>
    </xf>
    <xf numFmtId="0" fontId="50" fillId="29" borderId="0" xfId="0" applyFont="1" applyFill="1" applyAlignment="1">
      <alignment vertical="center"/>
    </xf>
    <xf numFmtId="0" fontId="6" fillId="0" borderId="0" xfId="0" applyFont="1" applyAlignment="1">
      <alignment horizontal="right" vertical="center" wrapText="1"/>
    </xf>
    <xf numFmtId="0" fontId="3" fillId="0" borderId="0" xfId="0" applyFont="1" applyAlignment="1">
      <alignment horizontal="right" vertical="center" wrapText="1"/>
    </xf>
    <xf numFmtId="0" fontId="92" fillId="0" borderId="0" xfId="0" applyFont="1" applyAlignment="1">
      <alignment horizontal="center" vertical="center" wrapText="1"/>
    </xf>
    <xf numFmtId="0" fontId="93" fillId="0" borderId="0" xfId="0" applyFont="1"/>
    <xf numFmtId="0" fontId="3" fillId="30" borderId="93" xfId="0" applyFont="1" applyFill="1" applyBorder="1" applyAlignment="1">
      <alignment horizontal="center" vertical="center" wrapText="1"/>
    </xf>
    <xf numFmtId="0" fontId="3" fillId="30" borderId="28" xfId="0" applyFont="1" applyFill="1" applyBorder="1" applyAlignment="1">
      <alignment horizontal="center" vertical="center" wrapText="1"/>
    </xf>
    <xf numFmtId="0" fontId="3" fillId="0" borderId="0" xfId="0" applyFont="1" applyAlignment="1">
      <alignment horizontal="center" vertical="center" wrapText="1"/>
    </xf>
    <xf numFmtId="0" fontId="3" fillId="30" borderId="29" xfId="0" applyFont="1" applyFill="1" applyBorder="1" applyAlignment="1">
      <alignment horizontal="center" vertical="center" wrapText="1"/>
    </xf>
    <xf numFmtId="0" fontId="50" fillId="0" borderId="0" xfId="0" applyFont="1" applyAlignment="1">
      <alignment horizontal="left" vertical="center"/>
    </xf>
    <xf numFmtId="0" fontId="1" fillId="0" borderId="20" xfId="0" applyFont="1" applyBorder="1" applyAlignment="1">
      <alignment vertical="center"/>
    </xf>
    <xf numFmtId="3" fontId="3" fillId="0" borderId="20" xfId="0" applyNumberFormat="1" applyFont="1" applyBorder="1" applyAlignment="1">
      <alignment horizontal="right" vertical="center"/>
    </xf>
    <xf numFmtId="0" fontId="2" fillId="29" borderId="15" xfId="0" applyFont="1" applyFill="1" applyBorder="1" applyAlignment="1">
      <alignment horizontal="center" wrapText="1"/>
    </xf>
    <xf numFmtId="0" fontId="2" fillId="29" borderId="15" xfId="0" applyFont="1" applyFill="1" applyBorder="1" applyAlignment="1">
      <alignment horizontal="center"/>
    </xf>
    <xf numFmtId="0" fontId="2" fillId="0" borderId="15" xfId="0" applyFont="1" applyBorder="1" applyAlignment="1">
      <alignment vertical="center"/>
    </xf>
    <xf numFmtId="3" fontId="5" fillId="0" borderId="15" xfId="0" applyNumberFormat="1" applyFont="1" applyBorder="1"/>
    <xf numFmtId="9" fontId="5" fillId="0" borderId="39" xfId="0" applyNumberFormat="1" applyFont="1" applyBorder="1"/>
    <xf numFmtId="3" fontId="5" fillId="0" borderId="38" xfId="0" applyNumberFormat="1" applyFont="1" applyBorder="1" applyAlignment="1">
      <alignment horizontal="right" vertical="center"/>
    </xf>
    <xf numFmtId="9" fontId="5" fillId="0" borderId="39" xfId="0" applyNumberFormat="1" applyFont="1" applyBorder="1" applyAlignment="1">
      <alignment horizontal="right" vertical="center"/>
    </xf>
    <xf numFmtId="9" fontId="5" fillId="0" borderId="40" xfId="0" applyNumberFormat="1" applyFont="1" applyBorder="1" applyAlignment="1">
      <alignment horizontal="right" vertical="center"/>
    </xf>
    <xf numFmtId="0" fontId="3" fillId="0" borderId="40" xfId="0" applyFont="1" applyBorder="1" applyAlignment="1">
      <alignment horizontal="right" vertical="center"/>
    </xf>
    <xf numFmtId="3" fontId="5" fillId="0" borderId="55" xfId="0" applyNumberFormat="1" applyFont="1" applyBorder="1" applyAlignment="1">
      <alignment horizontal="right"/>
    </xf>
    <xf numFmtId="3" fontId="5" fillId="0" borderId="56" xfId="0" applyNumberFormat="1" applyFont="1" applyBorder="1" applyAlignment="1">
      <alignment horizontal="right"/>
    </xf>
    <xf numFmtId="0" fontId="3" fillId="0" borderId="39" xfId="0" applyFont="1" applyBorder="1" applyAlignment="1">
      <alignment horizontal="right" vertical="center"/>
    </xf>
    <xf numFmtId="3" fontId="3" fillId="0" borderId="15" xfId="0" applyNumberFormat="1" applyFont="1" applyBorder="1"/>
    <xf numFmtId="0" fontId="2" fillId="29" borderId="55" xfId="0" applyFont="1" applyFill="1" applyBorder="1" applyAlignment="1">
      <alignment vertical="center"/>
    </xf>
    <xf numFmtId="3" fontId="5" fillId="0" borderId="55" xfId="0" applyNumberFormat="1" applyFont="1" applyBorder="1" applyAlignment="1">
      <alignment horizontal="right" vertical="center" wrapText="1"/>
    </xf>
    <xf numFmtId="0" fontId="1" fillId="0" borderId="38" xfId="0" applyFont="1" applyBorder="1"/>
    <xf numFmtId="0" fontId="2" fillId="0" borderId="55" xfId="0" applyFont="1" applyBorder="1" applyAlignment="1">
      <alignment vertical="center"/>
    </xf>
    <xf numFmtId="3" fontId="5" fillId="0" borderId="56" xfId="0" applyNumberFormat="1" applyFont="1" applyBorder="1" applyAlignment="1">
      <alignment horizontal="right" vertical="center" wrapText="1"/>
    </xf>
    <xf numFmtId="0" fontId="5" fillId="0" borderId="39" xfId="0" applyFont="1" applyBorder="1" applyAlignment="1">
      <alignment horizontal="right" vertical="center"/>
    </xf>
    <xf numFmtId="3" fontId="5" fillId="0" borderId="77" xfId="0" applyNumberFormat="1" applyFont="1" applyBorder="1" applyAlignment="1">
      <alignment horizontal="right" vertical="center" wrapText="1"/>
    </xf>
    <xf numFmtId="3" fontId="3" fillId="0" borderId="96" xfId="0" applyNumberFormat="1" applyFont="1" applyBorder="1" applyAlignment="1">
      <alignment horizontal="right" vertical="center"/>
    </xf>
    <xf numFmtId="0" fontId="5" fillId="0" borderId="55" xfId="0" applyFont="1" applyBorder="1" applyAlignment="1">
      <alignment horizontal="left" wrapText="1" indent="3"/>
    </xf>
    <xf numFmtId="0" fontId="5" fillId="0" borderId="55" xfId="0" applyFont="1" applyBorder="1" applyAlignment="1">
      <alignment horizontal="left" indent="3"/>
    </xf>
    <xf numFmtId="0" fontId="5" fillId="0" borderId="58" xfId="0" applyFont="1" applyBorder="1" applyAlignment="1">
      <alignment horizontal="left" indent="3"/>
    </xf>
    <xf numFmtId="0" fontId="5" fillId="0" borderId="56" xfId="0" applyFont="1" applyBorder="1" applyAlignment="1">
      <alignment horizontal="left" indent="3"/>
    </xf>
    <xf numFmtId="3" fontId="3" fillId="0" borderId="39" xfId="0" applyNumberFormat="1" applyFont="1" applyBorder="1" applyAlignment="1">
      <alignment horizontal="right" vertical="center"/>
    </xf>
    <xf numFmtId="3" fontId="5" fillId="0" borderId="39" xfId="0" applyNumberFormat="1" applyFont="1" applyBorder="1" applyAlignment="1">
      <alignment horizontal="right"/>
    </xf>
    <xf numFmtId="0" fontId="32" fillId="0" borderId="15" xfId="0" applyFont="1" applyBorder="1"/>
    <xf numFmtId="0" fontId="32" fillId="0" borderId="38" xfId="0" applyFont="1" applyBorder="1"/>
    <xf numFmtId="3" fontId="3" fillId="0" borderId="21" xfId="0" applyNumberFormat="1" applyFont="1" applyBorder="1" applyAlignment="1">
      <alignment horizontal="right" vertical="center"/>
    </xf>
    <xf numFmtId="3" fontId="5" fillId="0" borderId="58" xfId="0" applyNumberFormat="1" applyFont="1" applyBorder="1" applyAlignment="1">
      <alignment horizontal="right"/>
    </xf>
    <xf numFmtId="3" fontId="5" fillId="0" borderId="21" xfId="0" applyNumberFormat="1" applyFont="1" applyBorder="1" applyAlignment="1">
      <alignment horizontal="right"/>
    </xf>
    <xf numFmtId="3" fontId="3" fillId="0" borderId="82" xfId="0" applyNumberFormat="1" applyFont="1" applyBorder="1" applyAlignment="1">
      <alignment horizontal="right" vertical="center"/>
    </xf>
    <xf numFmtId="0" fontId="1" fillId="0" borderId="20" xfId="0" applyFont="1" applyBorder="1"/>
    <xf numFmtId="0" fontId="5" fillId="0" borderId="54" xfId="0" applyFont="1" applyBorder="1" applyAlignment="1">
      <alignment horizontal="left" indent="3"/>
    </xf>
    <xf numFmtId="0" fontId="5" fillId="0" borderId="80" xfId="0" applyFont="1" applyBorder="1" applyAlignment="1">
      <alignment horizontal="left" indent="3"/>
    </xf>
    <xf numFmtId="0" fontId="41" fillId="0" borderId="0" xfId="0" applyFont="1" applyAlignment="1">
      <alignment vertical="center"/>
    </xf>
    <xf numFmtId="0" fontId="41" fillId="28" borderId="0" xfId="0" applyFont="1" applyFill="1" applyAlignment="1">
      <alignment horizontal="left"/>
    </xf>
    <xf numFmtId="0" fontId="31" fillId="0" borderId="52" xfId="0" applyFont="1" applyBorder="1" applyAlignment="1">
      <alignment horizontal="left" vertical="center"/>
    </xf>
    <xf numFmtId="0" fontId="1" fillId="0" borderId="20" xfId="0" applyFont="1" applyBorder="1" applyAlignment="1">
      <alignment horizontal="left" vertical="center"/>
    </xf>
    <xf numFmtId="0" fontId="38" fillId="0" borderId="0" xfId="0" applyFont="1" applyAlignment="1">
      <alignment vertical="center"/>
    </xf>
    <xf numFmtId="0" fontId="97" fillId="0" borderId="0" xfId="0" applyFont="1" applyAlignment="1">
      <alignment horizontal="center" vertical="center" wrapText="1"/>
    </xf>
    <xf numFmtId="9" fontId="27" fillId="0" borderId="0" xfId="0" applyNumberFormat="1" applyFont="1" applyAlignment="1">
      <alignment horizontal="center" vertical="center"/>
    </xf>
    <xf numFmtId="9" fontId="5" fillId="0" borderId="0" xfId="0" applyNumberFormat="1" applyFont="1" applyAlignment="1">
      <alignment horizontal="center" vertical="center"/>
    </xf>
    <xf numFmtId="0" fontId="3" fillId="3" borderId="71" xfId="0" applyFont="1" applyFill="1" applyBorder="1" applyAlignment="1">
      <alignment horizontal="left" vertical="center" wrapText="1"/>
    </xf>
    <xf numFmtId="0" fontId="6" fillId="0" borderId="104" xfId="0" applyFont="1" applyBorder="1" applyAlignment="1">
      <alignment horizontal="right" vertical="center" wrapText="1"/>
    </xf>
    <xf numFmtId="0" fontId="6" fillId="0" borderId="99" xfId="0" applyFont="1" applyBorder="1" applyAlignment="1">
      <alignment horizontal="right" vertical="center" wrapText="1"/>
    </xf>
    <xf numFmtId="0" fontId="3" fillId="0" borderId="58" xfId="0" applyFont="1" applyBorder="1" applyAlignment="1">
      <alignment horizontal="right" vertical="center" wrapText="1"/>
    </xf>
    <xf numFmtId="0" fontId="3" fillId="0" borderId="82" xfId="0" applyFont="1" applyBorder="1" applyAlignment="1">
      <alignment horizontal="right" vertical="center" wrapText="1"/>
    </xf>
    <xf numFmtId="0" fontId="3" fillId="28" borderId="58" xfId="0" applyFont="1" applyFill="1" applyBorder="1" applyAlignment="1">
      <alignment horizontal="right" vertical="center" wrapText="1"/>
    </xf>
    <xf numFmtId="0" fontId="3" fillId="28" borderId="82" xfId="0" applyFont="1" applyFill="1" applyBorder="1" applyAlignment="1">
      <alignment horizontal="right" vertical="center" wrapText="1"/>
    </xf>
    <xf numFmtId="0" fontId="74" fillId="0" borderId="0" xfId="236" applyFont="1" applyAlignment="1">
      <alignment vertical="center"/>
    </xf>
    <xf numFmtId="0" fontId="27" fillId="0" borderId="55" xfId="0" applyFont="1" applyBorder="1" applyAlignment="1">
      <alignment vertical="center"/>
    </xf>
    <xf numFmtId="0" fontId="27" fillId="0" borderId="56"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76"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00" fillId="0" borderId="15" xfId="0" applyFont="1" applyBorder="1" applyAlignment="1">
      <alignment horizontal="left" vertical="center" wrapText="1"/>
    </xf>
    <xf numFmtId="1" fontId="101" fillId="0" borderId="0" xfId="0" applyNumberFormat="1" applyFont="1" applyAlignment="1">
      <alignment horizontal="right" vertical="center" wrapText="1"/>
    </xf>
    <xf numFmtId="0" fontId="100" fillId="0" borderId="15" xfId="0" applyFont="1" applyBorder="1" applyAlignment="1">
      <alignment vertical="center" wrapText="1"/>
    </xf>
    <xf numFmtId="0" fontId="31" fillId="0" borderId="0" xfId="229" applyFont="1" applyFill="1" applyBorder="1" applyAlignment="1">
      <alignment horizontal="left" vertical="center"/>
    </xf>
    <xf numFmtId="0" fontId="91" fillId="0" borderId="0" xfId="0" applyFont="1" applyAlignment="1">
      <alignment horizontal="left" vertical="center" wrapText="1"/>
    </xf>
    <xf numFmtId="0" fontId="0" fillId="0" borderId="0" xfId="0" quotePrefix="1"/>
    <xf numFmtId="3" fontId="5" fillId="0" borderId="55" xfId="0" applyNumberFormat="1" applyFont="1" applyBorder="1"/>
    <xf numFmtId="1" fontId="27" fillId="0" borderId="0" xfId="0" applyNumberFormat="1" applyFont="1" applyAlignment="1">
      <alignment horizontal="left" vertical="center"/>
    </xf>
    <xf numFmtId="0" fontId="5" fillId="0" borderId="16" xfId="0" applyFont="1" applyBorder="1" applyAlignment="1">
      <alignment vertical="center" wrapText="1"/>
    </xf>
    <xf numFmtId="171" fontId="5" fillId="30" borderId="38" xfId="0" applyNumberFormat="1" applyFont="1" applyFill="1" applyBorder="1" applyAlignment="1">
      <alignment horizontal="right" vertical="center" wrapText="1"/>
    </xf>
    <xf numFmtId="171" fontId="5" fillId="0" borderId="38" xfId="0" applyNumberFormat="1" applyFont="1" applyBorder="1" applyAlignment="1">
      <alignment horizontal="right" vertical="center" wrapText="1"/>
    </xf>
    <xf numFmtId="171" fontId="5" fillId="0" borderId="82" xfId="0" applyNumberFormat="1" applyFont="1" applyBorder="1" applyAlignment="1">
      <alignment horizontal="right" vertical="center" wrapText="1"/>
    </xf>
    <xf numFmtId="3" fontId="5" fillId="0" borderId="39" xfId="2" applyNumberFormat="1" applyFont="1" applyFill="1" applyBorder="1" applyAlignment="1">
      <alignment horizontal="right" vertical="center" wrapText="1"/>
    </xf>
    <xf numFmtId="3" fontId="5" fillId="0" borderId="40" xfId="2" applyNumberFormat="1" applyFont="1" applyFill="1" applyBorder="1" applyAlignment="1">
      <alignment horizontal="right" vertical="center" wrapText="1"/>
    </xf>
    <xf numFmtId="0" fontId="5" fillId="0" borderId="56" xfId="0" applyFont="1" applyBorder="1" applyAlignment="1">
      <alignment horizontal="right" vertical="center" wrapText="1"/>
    </xf>
    <xf numFmtId="164" fontId="5" fillId="33" borderId="39" xfId="2" applyNumberFormat="1" applyFont="1" applyFill="1" applyBorder="1" applyAlignment="1">
      <alignment horizontal="right" vertical="center" wrapText="1"/>
    </xf>
    <xf numFmtId="164" fontId="5" fillId="33" borderId="40" xfId="2" applyNumberFormat="1" applyFont="1" applyFill="1" applyBorder="1" applyAlignment="1">
      <alignment horizontal="right" vertical="center" wrapText="1"/>
    </xf>
    <xf numFmtId="0" fontId="49" fillId="0" borderId="0" xfId="0" applyFont="1" applyAlignment="1">
      <alignment horizontal="left" wrapText="1"/>
    </xf>
    <xf numFmtId="0" fontId="3" fillId="0" borderId="93" xfId="0" applyFont="1" applyBorder="1" applyAlignment="1">
      <alignment horizontal="center" vertical="center" wrapText="1"/>
    </xf>
    <xf numFmtId="164" fontId="5" fillId="0" borderId="15" xfId="2" applyNumberFormat="1" applyFont="1" applyFill="1" applyBorder="1" applyAlignment="1">
      <alignment vertical="center" wrapText="1"/>
    </xf>
    <xf numFmtId="3" fontId="1" fillId="0" borderId="38" xfId="0" applyNumberFormat="1" applyFont="1" applyBorder="1" applyAlignment="1">
      <alignment horizontal="right" vertical="center" wrapText="1"/>
    </xf>
    <xf numFmtId="3" fontId="1" fillId="0" borderId="15" xfId="0" applyNumberFormat="1" applyFont="1" applyBorder="1" applyAlignment="1">
      <alignment vertical="center" wrapText="1"/>
    </xf>
    <xf numFmtId="3" fontId="1" fillId="0" borderId="38" xfId="0" applyNumberFormat="1" applyFont="1" applyBorder="1" applyAlignment="1">
      <alignment vertical="center" wrapText="1"/>
    </xf>
    <xf numFmtId="3" fontId="1" fillId="0" borderId="15" xfId="0" applyNumberFormat="1" applyFont="1" applyBorder="1" applyAlignment="1">
      <alignment horizontal="right"/>
    </xf>
    <xf numFmtId="3" fontId="1" fillId="0" borderId="38" xfId="0" applyNumberFormat="1" applyFont="1" applyBorder="1"/>
    <xf numFmtId="3" fontId="1" fillId="0" borderId="20" xfId="0" applyNumberFormat="1" applyFont="1" applyBorder="1"/>
    <xf numFmtId="3" fontId="1" fillId="0" borderId="96" xfId="0" applyNumberFormat="1" applyFont="1" applyBorder="1"/>
    <xf numFmtId="0" fontId="1" fillId="0" borderId="20" xfId="0" applyFont="1" applyBorder="1" applyAlignment="1">
      <alignment horizontal="right"/>
    </xf>
    <xf numFmtId="0" fontId="5" fillId="0" borderId="96" xfId="0" applyFont="1" applyBorder="1" applyAlignment="1">
      <alignment horizontal="right" vertical="center" wrapText="1"/>
    </xf>
    <xf numFmtId="0" fontId="111" fillId="0" borderId="0" xfId="0" applyFont="1" applyAlignment="1">
      <alignment horizontal="left" wrapText="1"/>
    </xf>
    <xf numFmtId="0" fontId="50" fillId="0" borderId="0" xfId="0" applyFont="1" applyAlignment="1">
      <alignment horizontal="left"/>
    </xf>
    <xf numFmtId="0" fontId="40" fillId="0" borderId="29" xfId="0" applyFont="1" applyBorder="1" applyAlignment="1">
      <alignment horizontal="left" vertical="center" wrapText="1"/>
    </xf>
    <xf numFmtId="0" fontId="93" fillId="0" borderId="0" xfId="0" applyFont="1" applyAlignment="1">
      <alignment horizontal="left"/>
    </xf>
    <xf numFmtId="15" fontId="3" fillId="0" borderId="28" xfId="0" applyNumberFormat="1" applyFont="1" applyBorder="1" applyAlignment="1">
      <alignment horizontal="left" vertical="center" wrapText="1"/>
    </xf>
    <xf numFmtId="0" fontId="40" fillId="0" borderId="28" xfId="0" applyFont="1" applyBorder="1" applyAlignment="1">
      <alignment horizontal="left" vertical="center" wrapText="1"/>
    </xf>
    <xf numFmtId="3" fontId="3" fillId="0" borderId="28" xfId="0" applyNumberFormat="1" applyFont="1" applyBorder="1" applyAlignment="1">
      <alignment horizontal="left" vertical="center" wrapText="1"/>
    </xf>
    <xf numFmtId="15" fontId="3" fillId="30" borderId="28" xfId="0" applyNumberFormat="1" applyFont="1" applyFill="1" applyBorder="1" applyAlignment="1">
      <alignment horizontal="left" vertical="center" wrapText="1"/>
    </xf>
    <xf numFmtId="0" fontId="94" fillId="0" borderId="28" xfId="0" applyFont="1" applyBorder="1" applyAlignment="1">
      <alignment horizontal="left" vertical="center" wrapText="1"/>
    </xf>
    <xf numFmtId="0" fontId="112" fillId="0" borderId="0" xfId="0" applyFont="1"/>
    <xf numFmtId="3" fontId="1" fillId="0" borderId="15" xfId="0" applyNumberFormat="1" applyFont="1" applyBorder="1" applyAlignment="1">
      <alignment horizontal="center" vertical="center"/>
    </xf>
    <xf numFmtId="3" fontId="1" fillId="0" borderId="38" xfId="0" applyNumberFormat="1" applyFont="1" applyBorder="1" applyAlignment="1">
      <alignment horizontal="center" vertical="center"/>
    </xf>
    <xf numFmtId="9" fontId="1" fillId="0" borderId="15" xfId="0" applyNumberFormat="1" applyFont="1" applyBorder="1" applyAlignment="1">
      <alignment horizontal="center"/>
    </xf>
    <xf numFmtId="9" fontId="1" fillId="0" borderId="38" xfId="0" applyNumberFormat="1" applyFont="1" applyBorder="1" applyAlignment="1">
      <alignment horizontal="center"/>
    </xf>
    <xf numFmtId="4" fontId="1" fillId="0" borderId="15" xfId="0" applyNumberFormat="1" applyFont="1" applyBorder="1" applyAlignment="1">
      <alignment horizontal="center" vertical="center"/>
    </xf>
    <xf numFmtId="171" fontId="1" fillId="0" borderId="15" xfId="0" applyNumberFormat="1" applyFont="1" applyBorder="1" applyAlignment="1">
      <alignment horizontal="center" vertical="center"/>
    </xf>
    <xf numFmtId="4" fontId="1" fillId="0" borderId="38" xfId="0" applyNumberFormat="1" applyFont="1" applyBorder="1" applyAlignment="1">
      <alignment horizontal="center" vertical="center"/>
    </xf>
    <xf numFmtId="2" fontId="1" fillId="0" borderId="15" xfId="0" applyNumberFormat="1" applyFont="1" applyBorder="1" applyAlignment="1">
      <alignment horizontal="center" vertical="center"/>
    </xf>
    <xf numFmtId="0" fontId="5" fillId="0" borderId="68" xfId="0" applyFont="1" applyBorder="1" applyAlignment="1">
      <alignment horizontal="left" indent="1"/>
    </xf>
    <xf numFmtId="0" fontId="5" fillId="0" borderId="69" xfId="0" applyFont="1" applyBorder="1" applyAlignment="1">
      <alignment horizontal="left" indent="1"/>
    </xf>
    <xf numFmtId="3" fontId="5" fillId="0" borderId="77" xfId="0" applyNumberFormat="1" applyFont="1" applyBorder="1"/>
    <xf numFmtId="3" fontId="5" fillId="0" borderId="20" xfId="0" applyNumberFormat="1" applyFont="1" applyBorder="1"/>
    <xf numFmtId="3" fontId="5" fillId="0" borderId="20" xfId="0" applyNumberFormat="1" applyFont="1" applyBorder="1" applyAlignment="1">
      <alignment horizontal="right" vertical="center"/>
    </xf>
    <xf numFmtId="3" fontId="5" fillId="0" borderId="96" xfId="0" applyNumberFormat="1" applyFont="1" applyBorder="1" applyAlignment="1">
      <alignment horizontal="right" vertical="center"/>
    </xf>
    <xf numFmtId="9" fontId="5" fillId="0" borderId="56" xfId="0" applyNumberFormat="1" applyFont="1" applyBorder="1"/>
    <xf numFmtId="3" fontId="3" fillId="0" borderId="28" xfId="0" applyNumberFormat="1" applyFont="1" applyBorder="1"/>
    <xf numFmtId="3" fontId="40" fillId="30" borderId="0" xfId="0" applyNumberFormat="1" applyFont="1" applyFill="1" applyAlignment="1">
      <alignment horizontal="left" vertical="center"/>
    </xf>
    <xf numFmtId="3" fontId="3" fillId="0" borderId="15" xfId="0" applyNumberFormat="1" applyFont="1" applyBorder="1" applyAlignment="1">
      <alignment horizontal="center"/>
    </xf>
    <xf numFmtId="3" fontId="3" fillId="0" borderId="15" xfId="0" applyNumberFormat="1" applyFont="1" applyBorder="1" applyAlignment="1">
      <alignment horizontal="center" vertical="center"/>
    </xf>
    <xf numFmtId="3" fontId="3" fillId="0" borderId="38" xfId="0" applyNumberFormat="1" applyFont="1" applyBorder="1" applyAlignment="1">
      <alignment horizontal="center" vertical="center"/>
    </xf>
    <xf numFmtId="9" fontId="1" fillId="0" borderId="15" xfId="237" applyFont="1" applyBorder="1" applyAlignment="1">
      <alignment horizontal="center"/>
    </xf>
    <xf numFmtId="9" fontId="1" fillId="0" borderId="38" xfId="237" applyFont="1" applyBorder="1" applyAlignment="1">
      <alignment horizontal="center"/>
    </xf>
    <xf numFmtId="174" fontId="3" fillId="0" borderId="15" xfId="237" applyNumberFormat="1" applyFont="1" applyBorder="1" applyAlignment="1">
      <alignment horizontal="center"/>
    </xf>
    <xf numFmtId="171" fontId="3" fillId="0" borderId="15" xfId="0" applyNumberFormat="1" applyFont="1" applyBorder="1" applyAlignment="1">
      <alignment horizontal="center" vertical="center"/>
    </xf>
    <xf numFmtId="171" fontId="3" fillId="0" borderId="15" xfId="0" applyNumberFormat="1" applyFont="1" applyBorder="1" applyAlignment="1">
      <alignment horizontal="center"/>
    </xf>
    <xf numFmtId="174" fontId="3" fillId="0" borderId="15" xfId="0" applyNumberFormat="1" applyFont="1" applyBorder="1" applyAlignment="1">
      <alignment horizontal="center"/>
    </xf>
    <xf numFmtId="3" fontId="1" fillId="0" borderId="15" xfId="0" applyNumberFormat="1" applyFont="1" applyBorder="1" applyAlignment="1">
      <alignment horizontal="center"/>
    </xf>
    <xf numFmtId="174" fontId="1" fillId="0" borderId="15" xfId="237" applyNumberFormat="1" applyFont="1" applyBorder="1" applyAlignment="1">
      <alignment horizontal="center"/>
    </xf>
    <xf numFmtId="0" fontId="1" fillId="0" borderId="15" xfId="0" applyFont="1" applyBorder="1" applyAlignment="1">
      <alignment horizontal="center"/>
    </xf>
    <xf numFmtId="4" fontId="1" fillId="0" borderId="15" xfId="0" applyNumberFormat="1" applyFont="1" applyBorder="1" applyAlignment="1">
      <alignment horizontal="center"/>
    </xf>
    <xf numFmtId="0" fontId="1" fillId="0" borderId="38" xfId="0" applyFont="1" applyBorder="1" applyAlignment="1">
      <alignment horizontal="center" vertical="center"/>
    </xf>
    <xf numFmtId="3" fontId="3" fillId="0" borderId="38" xfId="0" applyNumberFormat="1" applyFont="1" applyBorder="1" applyAlignment="1">
      <alignment horizontal="center"/>
    </xf>
    <xf numFmtId="0" fontId="3" fillId="0" borderId="15" xfId="0" applyFont="1" applyBorder="1" applyAlignment="1">
      <alignment horizontal="center"/>
    </xf>
    <xf numFmtId="0" fontId="3" fillId="0" borderId="38" xfId="0" applyFont="1" applyBorder="1" applyAlignment="1">
      <alignment horizontal="center"/>
    </xf>
    <xf numFmtId="9" fontId="3" fillId="0" borderId="15" xfId="0" applyNumberFormat="1" applyFont="1" applyBorder="1" applyAlignment="1">
      <alignment horizontal="center"/>
    </xf>
    <xf numFmtId="9" fontId="3" fillId="0" borderId="38" xfId="0" applyNumberFormat="1"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112" fillId="0" borderId="0" xfId="0" applyFont="1" applyAlignment="1">
      <alignment horizontal="left"/>
    </xf>
    <xf numFmtId="49" fontId="3" fillId="0" borderId="15" xfId="0" applyNumberFormat="1" applyFont="1" applyBorder="1" applyAlignment="1">
      <alignment horizontal="center" vertical="center"/>
    </xf>
    <xf numFmtId="49" fontId="1" fillId="0" borderId="15" xfId="237" applyNumberFormat="1" applyFont="1" applyBorder="1" applyAlignment="1">
      <alignment horizontal="center"/>
    </xf>
    <xf numFmtId="0" fontId="3" fillId="0" borderId="65" xfId="0" applyFont="1" applyBorder="1" applyAlignment="1">
      <alignment vertical="center" wrapText="1"/>
    </xf>
    <xf numFmtId="0" fontId="3" fillId="0" borderId="65" xfId="0" applyFont="1" applyBorder="1" applyAlignment="1">
      <alignment horizontal="left" vertical="center" wrapText="1"/>
    </xf>
    <xf numFmtId="0" fontId="3" fillId="0" borderId="104" xfId="0" applyFont="1" applyBorder="1" applyAlignment="1">
      <alignment horizontal="left" vertical="center" wrapText="1"/>
    </xf>
    <xf numFmtId="0" fontId="3" fillId="0" borderId="120" xfId="0" applyFont="1" applyBorder="1" applyAlignment="1">
      <alignment horizontal="left" vertical="center" wrapText="1"/>
    </xf>
    <xf numFmtId="0" fontId="3" fillId="0" borderId="100" xfId="0" applyFont="1" applyBorder="1" applyAlignment="1">
      <alignment horizontal="left" vertical="center" wrapText="1"/>
    </xf>
    <xf numFmtId="0" fontId="3" fillId="0" borderId="66" xfId="0" applyFont="1" applyBorder="1" applyAlignment="1">
      <alignment horizontal="left" vertical="center" wrapText="1"/>
    </xf>
    <xf numFmtId="2" fontId="3" fillId="28" borderId="15" xfId="0" applyNumberFormat="1" applyFont="1" applyFill="1" applyBorder="1" applyAlignment="1">
      <alignment horizontal="right" vertical="center" wrapText="1"/>
    </xf>
    <xf numFmtId="2" fontId="1" fillId="0" borderId="38" xfId="0" applyNumberFormat="1" applyFont="1" applyBorder="1" applyAlignment="1">
      <alignment horizontal="right" vertical="center" wrapText="1"/>
    </xf>
    <xf numFmtId="0" fontId="3" fillId="28" borderId="15" xfId="0" applyFont="1" applyFill="1" applyBorder="1" applyAlignment="1">
      <alignment vertical="center" wrapText="1"/>
    </xf>
    <xf numFmtId="0" fontId="1" fillId="28" borderId="38" xfId="0" applyFont="1" applyFill="1" applyBorder="1" applyAlignment="1">
      <alignment horizontal="right" vertical="center" wrapText="1"/>
    </xf>
    <xf numFmtId="0" fontId="3" fillId="28" borderId="16" xfId="0" applyFont="1" applyFill="1" applyBorder="1" applyAlignment="1">
      <alignment vertical="center" wrapText="1"/>
    </xf>
    <xf numFmtId="0" fontId="3" fillId="0" borderId="16" xfId="0" applyFont="1" applyBorder="1" applyAlignment="1">
      <alignment vertical="center" wrapText="1"/>
    </xf>
    <xf numFmtId="2" fontId="3" fillId="0" borderId="16" xfId="0" applyNumberFormat="1" applyFont="1" applyBorder="1" applyAlignment="1">
      <alignment vertical="center" wrapText="1"/>
    </xf>
    <xf numFmtId="2" fontId="3" fillId="0" borderId="40" xfId="0" applyNumberFormat="1" applyFont="1" applyBorder="1" applyAlignment="1">
      <alignment horizontal="right" vertical="center" wrapText="1"/>
    </xf>
    <xf numFmtId="2" fontId="3" fillId="0" borderId="15" xfId="0" applyNumberFormat="1" applyFont="1" applyBorder="1" applyAlignment="1">
      <alignment vertical="center"/>
    </xf>
    <xf numFmtId="0" fontId="3" fillId="0" borderId="38" xfId="0" applyFont="1" applyBorder="1" applyAlignment="1">
      <alignment vertical="center"/>
    </xf>
    <xf numFmtId="2" fontId="3" fillId="0" borderId="38" xfId="0" applyNumberFormat="1" applyFont="1" applyBorder="1" applyAlignment="1">
      <alignment vertical="center"/>
    </xf>
    <xf numFmtId="0" fontId="3" fillId="0" borderId="39" xfId="0" applyFont="1" applyBorder="1" applyAlignment="1">
      <alignment vertical="center"/>
    </xf>
    <xf numFmtId="2" fontId="3" fillId="0" borderId="39" xfId="0" applyNumberFormat="1" applyFont="1" applyBorder="1" applyAlignment="1">
      <alignment vertical="center"/>
    </xf>
    <xf numFmtId="0" fontId="3" fillId="0" borderId="40" xfId="0" applyFont="1" applyBorder="1" applyAlignment="1">
      <alignment vertical="center"/>
    </xf>
    <xf numFmtId="2" fontId="1" fillId="0" borderId="39" xfId="0" applyNumberFormat="1" applyFont="1" applyBorder="1" applyAlignment="1">
      <alignment horizontal="right" vertical="center" wrapText="1"/>
    </xf>
    <xf numFmtId="2" fontId="1" fillId="28" borderId="38" xfId="0" applyNumberFormat="1" applyFont="1" applyFill="1" applyBorder="1" applyAlignment="1">
      <alignment horizontal="right" vertical="center" wrapText="1"/>
    </xf>
    <xf numFmtId="2" fontId="3" fillId="28" borderId="15" xfId="0" applyNumberFormat="1" applyFont="1" applyFill="1" applyBorder="1" applyAlignment="1">
      <alignment vertical="center" wrapText="1"/>
    </xf>
    <xf numFmtId="174" fontId="1" fillId="0" borderId="15" xfId="0" applyNumberFormat="1" applyFont="1" applyBorder="1" applyAlignment="1">
      <alignment horizontal="right" vertical="center" wrapText="1"/>
    </xf>
    <xf numFmtId="2" fontId="3" fillId="0" borderId="40" xfId="0" applyNumberFormat="1" applyFont="1" applyBorder="1" applyAlignment="1">
      <alignment vertical="center" wrapText="1"/>
    </xf>
    <xf numFmtId="0" fontId="40" fillId="30" borderId="0" xfId="0" applyFont="1" applyFill="1" applyAlignment="1">
      <alignment horizontal="left"/>
    </xf>
    <xf numFmtId="0" fontId="3" fillId="0" borderId="128" xfId="0" applyFont="1" applyBorder="1" applyAlignment="1">
      <alignment vertical="center"/>
    </xf>
    <xf numFmtId="0" fontId="3" fillId="0" borderId="28" xfId="0" applyFont="1" applyBorder="1" applyAlignment="1">
      <alignment horizontal="right" vertical="center"/>
    </xf>
    <xf numFmtId="3" fontId="3" fillId="0" borderId="28" xfId="0" applyNumberFormat="1" applyFont="1" applyBorder="1" applyAlignment="1">
      <alignment horizontal="right" vertical="center"/>
    </xf>
    <xf numFmtId="0" fontId="6" fillId="0" borderId="0" xfId="0" applyFont="1"/>
    <xf numFmtId="3" fontId="6" fillId="0" borderId="0" xfId="0" applyNumberFormat="1" applyFont="1" applyAlignment="1">
      <alignment horizontal="right" vertical="center"/>
    </xf>
    <xf numFmtId="0" fontId="115" fillId="0" borderId="93" xfId="0" applyFont="1" applyBorder="1"/>
    <xf numFmtId="0" fontId="3" fillId="0" borderId="93" xfId="0" applyFont="1" applyBorder="1"/>
    <xf numFmtId="0" fontId="5" fillId="0" borderId="128" xfId="0" applyFont="1" applyBorder="1" applyAlignment="1">
      <alignment horizontal="right" vertical="center"/>
    </xf>
    <xf numFmtId="0" fontId="5" fillId="0" borderId="28" xfId="0" applyFont="1" applyBorder="1" applyAlignment="1">
      <alignment horizontal="right" vertical="center"/>
    </xf>
    <xf numFmtId="3" fontId="5" fillId="0" borderId="128" xfId="0" applyNumberFormat="1" applyFont="1" applyBorder="1" applyAlignment="1">
      <alignment horizontal="right" vertical="center"/>
    </xf>
    <xf numFmtId="3" fontId="5" fillId="0" borderId="28" xfId="0" applyNumberFormat="1" applyFont="1" applyBorder="1" applyAlignment="1">
      <alignment horizontal="right" vertical="center"/>
    </xf>
    <xf numFmtId="0" fontId="76" fillId="0" borderId="61" xfId="0" applyFont="1" applyBorder="1"/>
    <xf numFmtId="0" fontId="74" fillId="0" borderId="61" xfId="0" applyFont="1" applyBorder="1"/>
    <xf numFmtId="0" fontId="3" fillId="30" borderId="133" xfId="0" applyFont="1" applyFill="1" applyBorder="1" applyAlignment="1">
      <alignment vertical="center" wrapText="1"/>
    </xf>
    <xf numFmtId="0" fontId="3" fillId="30" borderId="128" xfId="0" applyFont="1" applyFill="1" applyBorder="1" applyAlignment="1">
      <alignment vertical="center" wrapText="1"/>
    </xf>
    <xf numFmtId="0" fontId="3" fillId="30" borderId="125" xfId="0" applyFont="1" applyFill="1" applyBorder="1" applyAlignment="1">
      <alignment vertical="center" wrapText="1"/>
    </xf>
    <xf numFmtId="3" fontId="3" fillId="0" borderId="128" xfId="0" applyNumberFormat="1" applyFont="1" applyBorder="1" applyAlignment="1">
      <alignment vertical="center"/>
    </xf>
    <xf numFmtId="3" fontId="3" fillId="0" borderId="28" xfId="0" applyNumberFormat="1" applyFont="1" applyBorder="1" applyAlignment="1">
      <alignment vertical="center"/>
    </xf>
    <xf numFmtId="0" fontId="3" fillId="0" borderId="28" xfId="0" applyFont="1" applyBorder="1" applyAlignment="1">
      <alignment vertical="center"/>
    </xf>
    <xf numFmtId="0" fontId="74" fillId="0" borderId="0" xfId="0" applyFont="1" applyAlignment="1">
      <alignment vertical="center"/>
    </xf>
    <xf numFmtId="3" fontId="74" fillId="0" borderId="0" xfId="0" applyNumberFormat="1" applyFont="1" applyAlignment="1">
      <alignment vertical="center"/>
    </xf>
    <xf numFmtId="0" fontId="93" fillId="0" borderId="0" xfId="0" applyFont="1" applyAlignment="1">
      <alignment wrapText="1"/>
    </xf>
    <xf numFmtId="0" fontId="3" fillId="30" borderId="65" xfId="0" applyFont="1" applyFill="1" applyBorder="1" applyAlignment="1">
      <alignment vertical="center"/>
    </xf>
    <xf numFmtId="3" fontId="3" fillId="0" borderId="137" xfId="0" applyNumberFormat="1" applyFont="1" applyBorder="1"/>
    <xf numFmtId="0" fontId="3" fillId="0" borderId="137" xfId="0" applyFont="1" applyBorder="1"/>
    <xf numFmtId="0" fontId="6" fillId="0" borderId="65" xfId="0" applyFont="1" applyBorder="1" applyAlignment="1">
      <alignment vertical="center" wrapText="1"/>
    </xf>
    <xf numFmtId="0" fontId="3" fillId="0" borderId="65" xfId="0" applyFont="1" applyBorder="1" applyAlignment="1">
      <alignment horizontal="left" vertical="center" wrapText="1" indent="2"/>
    </xf>
    <xf numFmtId="0" fontId="3" fillId="0" borderId="66" xfId="0" applyFont="1" applyBorder="1" applyAlignment="1">
      <alignment vertical="center" wrapText="1"/>
    </xf>
    <xf numFmtId="0" fontId="3" fillId="0" borderId="117" xfId="0" applyFont="1" applyBorder="1" applyAlignment="1">
      <alignment horizontal="left" vertical="center"/>
    </xf>
    <xf numFmtId="0" fontId="3" fillId="0" borderId="138" xfId="0" applyFont="1" applyBorder="1" applyAlignment="1">
      <alignment horizontal="left" vertical="center"/>
    </xf>
    <xf numFmtId="0" fontId="6" fillId="0" borderId="128" xfId="0" applyFont="1" applyBorder="1" applyAlignment="1">
      <alignment horizontal="right" vertical="center" wrapText="1"/>
    </xf>
    <xf numFmtId="0" fontId="6" fillId="0" borderId="125" xfId="0" applyFont="1" applyBorder="1" applyAlignment="1">
      <alignment horizontal="right" vertical="center" wrapText="1"/>
    </xf>
    <xf numFmtId="0" fontId="6" fillId="0" borderId="140" xfId="0" applyFont="1" applyBorder="1" applyAlignment="1">
      <alignment horizontal="right" vertical="center" wrapText="1"/>
    </xf>
    <xf numFmtId="0" fontId="6" fillId="0" borderId="141" xfId="0" applyFont="1" applyBorder="1" applyAlignment="1">
      <alignment horizontal="right" vertical="center" wrapText="1"/>
    </xf>
    <xf numFmtId="0" fontId="5" fillId="0" borderId="28" xfId="0" applyFont="1" applyBorder="1" applyAlignment="1">
      <alignment vertical="center"/>
    </xf>
    <xf numFmtId="0" fontId="3" fillId="30" borderId="15" xfId="0" applyFont="1" applyFill="1" applyBorder="1" applyAlignment="1">
      <alignment horizontal="right" vertical="center" wrapText="1"/>
    </xf>
    <xf numFmtId="0" fontId="3" fillId="30" borderId="38" xfId="0" applyFont="1" applyFill="1" applyBorder="1" applyAlignment="1">
      <alignment horizontal="right" vertical="center" wrapText="1"/>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3" fillId="30" borderId="55" xfId="0" applyFont="1" applyFill="1" applyBorder="1" applyAlignment="1">
      <alignment horizontal="right" vertical="center" wrapText="1"/>
    </xf>
    <xf numFmtId="0" fontId="6" fillId="30" borderId="38" xfId="0" applyFont="1" applyFill="1" applyBorder="1" applyAlignment="1">
      <alignment horizontal="right" vertical="center"/>
    </xf>
    <xf numFmtId="176" fontId="3" fillId="30" borderId="40" xfId="0" applyNumberFormat="1" applyFont="1" applyFill="1" applyBorder="1" applyAlignment="1">
      <alignment vertical="center"/>
    </xf>
    <xf numFmtId="176" fontId="3" fillId="30" borderId="56" xfId="0" applyNumberFormat="1" applyFont="1" applyFill="1" applyBorder="1" applyAlignment="1">
      <alignment vertical="center"/>
    </xf>
    <xf numFmtId="176" fontId="3" fillId="30" borderId="39" xfId="0" applyNumberFormat="1" applyFont="1" applyFill="1" applyBorder="1" applyAlignment="1">
      <alignment vertical="center"/>
    </xf>
    <xf numFmtId="176" fontId="3" fillId="30" borderId="81" xfId="0" applyNumberFormat="1" applyFont="1" applyFill="1" applyBorder="1" applyAlignment="1">
      <alignment vertical="center"/>
    </xf>
    <xf numFmtId="176" fontId="3" fillId="30" borderId="63" xfId="0" applyNumberFormat="1" applyFont="1" applyFill="1" applyBorder="1" applyAlignment="1">
      <alignment vertical="center"/>
    </xf>
    <xf numFmtId="176" fontId="3" fillId="30" borderId="56" xfId="0" applyNumberFormat="1" applyFont="1" applyFill="1" applyBorder="1" applyAlignment="1">
      <alignment vertical="center" wrapText="1"/>
    </xf>
    <xf numFmtId="176" fontId="3" fillId="30" borderId="39" xfId="0" applyNumberFormat="1" applyFont="1" applyFill="1" applyBorder="1" applyAlignment="1">
      <alignment vertical="center" wrapText="1"/>
    </xf>
    <xf numFmtId="176" fontId="3" fillId="30" borderId="40" xfId="0" applyNumberFormat="1" applyFont="1" applyFill="1" applyBorder="1" applyAlignment="1">
      <alignment vertical="center" wrapText="1"/>
    </xf>
    <xf numFmtId="176" fontId="6" fillId="30" borderId="40" xfId="0" applyNumberFormat="1" applyFont="1" applyFill="1" applyBorder="1" applyAlignment="1">
      <alignment vertical="center"/>
    </xf>
    <xf numFmtId="0" fontId="6" fillId="30" borderId="28" xfId="0" applyFont="1" applyFill="1" applyBorder="1" applyAlignment="1">
      <alignment vertical="center"/>
    </xf>
    <xf numFmtId="3" fontId="6" fillId="30" borderId="28" xfId="0" applyNumberFormat="1" applyFont="1" applyFill="1" applyBorder="1" applyAlignment="1">
      <alignment vertical="center"/>
    </xf>
    <xf numFmtId="3" fontId="5" fillId="0" borderId="28" xfId="0" applyNumberFormat="1" applyFont="1" applyBorder="1" applyAlignment="1">
      <alignment vertical="center"/>
    </xf>
    <xf numFmtId="0" fontId="27" fillId="0" borderId="65" xfId="0" applyFont="1" applyBorder="1" applyAlignment="1">
      <alignment vertical="center"/>
    </xf>
    <xf numFmtId="0" fontId="5" fillId="0" borderId="43" xfId="0" applyFont="1" applyBorder="1" applyAlignment="1">
      <alignment vertical="center"/>
    </xf>
    <xf numFmtId="3" fontId="5" fillId="0" borderId="43" xfId="0" applyNumberFormat="1" applyFont="1" applyBorder="1" applyAlignment="1">
      <alignment vertical="center"/>
    </xf>
    <xf numFmtId="0" fontId="27" fillId="0" borderId="66" xfId="0" applyFont="1" applyBorder="1" applyAlignment="1">
      <alignment vertical="center"/>
    </xf>
    <xf numFmtId="176" fontId="6" fillId="30" borderId="44" xfId="0" applyNumberFormat="1" applyFont="1" applyFill="1" applyBorder="1" applyAlignment="1">
      <alignment vertical="center"/>
    </xf>
    <xf numFmtId="176" fontId="6" fillId="30" borderId="45" xfId="0" applyNumberFormat="1" applyFont="1" applyFill="1" applyBorder="1" applyAlignment="1">
      <alignment vertical="center"/>
    </xf>
    <xf numFmtId="0" fontId="3" fillId="0" borderId="128" xfId="0" applyFont="1" applyBorder="1" applyAlignment="1">
      <alignment horizontal="right" vertical="center" wrapText="1"/>
    </xf>
    <xf numFmtId="10" fontId="3" fillId="0" borderId="128" xfId="0" applyNumberFormat="1" applyFont="1" applyBorder="1" applyAlignment="1">
      <alignment horizontal="right" vertical="center" wrapText="1"/>
    </xf>
    <xf numFmtId="6" fontId="5" fillId="0" borderId="28" xfId="0" applyNumberFormat="1" applyFont="1" applyBorder="1" applyAlignment="1">
      <alignment horizontal="right" vertical="center" wrapText="1"/>
    </xf>
    <xf numFmtId="0" fontId="93" fillId="0" borderId="0" xfId="0" applyFont="1" applyAlignment="1">
      <alignment vertical="center"/>
    </xf>
    <xf numFmtId="0" fontId="51" fillId="0" borderId="0" xfId="0" applyFont="1" applyAlignment="1">
      <alignment horizontal="center" vertical="center" wrapText="1"/>
    </xf>
    <xf numFmtId="0" fontId="27" fillId="0" borderId="129" xfId="0" applyFont="1" applyBorder="1" applyAlignment="1">
      <alignment horizontal="left" vertical="center" wrapText="1"/>
    </xf>
    <xf numFmtId="0" fontId="5" fillId="0" borderId="130" xfId="0" applyFont="1" applyBorder="1" applyAlignment="1">
      <alignment horizontal="right" vertical="center" wrapText="1"/>
    </xf>
    <xf numFmtId="0" fontId="5" fillId="0" borderId="0" xfId="0" applyFont="1" applyAlignment="1">
      <alignment horizontal="right" vertical="center" wrapText="1"/>
    </xf>
    <xf numFmtId="0" fontId="116" fillId="0" borderId="0" xfId="0" applyFont="1" applyAlignment="1">
      <alignment horizontal="center" vertical="center" wrapText="1"/>
    </xf>
    <xf numFmtId="49" fontId="3" fillId="0" borderId="15" xfId="0" applyNumberFormat="1" applyFont="1" applyBorder="1" applyAlignment="1">
      <alignment horizontal="right" vertical="center" wrapText="1"/>
    </xf>
    <xf numFmtId="49" fontId="5" fillId="0" borderId="28" xfId="0" applyNumberFormat="1" applyFont="1" applyBorder="1" applyAlignment="1">
      <alignment horizontal="right" vertical="center" wrapText="1"/>
    </xf>
    <xf numFmtId="176" fontId="3" fillId="0" borderId="15" xfId="0" applyNumberFormat="1" applyFont="1" applyBorder="1" applyAlignment="1">
      <alignment horizontal="right" vertical="center" wrapText="1"/>
    </xf>
    <xf numFmtId="49" fontId="5" fillId="0" borderId="44" xfId="0" applyNumberFormat="1" applyFont="1" applyBorder="1" applyAlignment="1">
      <alignment horizontal="right" vertical="center" wrapText="1"/>
    </xf>
    <xf numFmtId="176" fontId="3" fillId="0" borderId="39" xfId="0" applyNumberFormat="1" applyFont="1" applyBorder="1" applyAlignment="1">
      <alignment horizontal="right" vertical="center" wrapText="1"/>
    </xf>
    <xf numFmtId="0" fontId="1" fillId="0" borderId="54" xfId="0" applyFont="1" applyBorder="1" applyAlignment="1">
      <alignment vertical="center" wrapText="1"/>
    </xf>
    <xf numFmtId="0" fontId="1" fillId="0" borderId="80" xfId="0" applyFont="1" applyBorder="1" applyAlignment="1">
      <alignment vertical="center" wrapText="1"/>
    </xf>
    <xf numFmtId="0" fontId="1" fillId="0" borderId="16" xfId="0" applyFont="1" applyBorder="1" applyAlignment="1">
      <alignment horizontal="right" vertical="center" wrapText="1"/>
    </xf>
    <xf numFmtId="49" fontId="5" fillId="0" borderId="16" xfId="0" applyNumberFormat="1" applyFont="1" applyBorder="1" applyAlignment="1">
      <alignment horizontal="right" vertical="center" wrapText="1"/>
    </xf>
    <xf numFmtId="0" fontId="1" fillId="0" borderId="81" xfId="0" applyFont="1" applyBorder="1" applyAlignment="1">
      <alignment horizontal="right" vertical="center" wrapText="1"/>
    </xf>
    <xf numFmtId="0" fontId="3" fillId="0" borderId="65" xfId="0" applyFont="1" applyBorder="1" applyAlignment="1">
      <alignment horizontal="right" vertical="center" wrapText="1"/>
    </xf>
    <xf numFmtId="0" fontId="3" fillId="0" borderId="118" xfId="0" applyFont="1" applyBorder="1" applyAlignment="1">
      <alignment horizontal="right" vertical="center" wrapText="1"/>
    </xf>
    <xf numFmtId="0" fontId="3" fillId="0" borderId="65" xfId="0" applyFont="1" applyBorder="1" applyAlignment="1">
      <alignment horizontal="right" vertical="center"/>
    </xf>
    <xf numFmtId="0" fontId="3" fillId="0" borderId="118" xfId="0" applyFont="1" applyBorder="1" applyAlignment="1">
      <alignment horizontal="right" vertical="center"/>
    </xf>
    <xf numFmtId="0" fontId="3" fillId="0" borderId="66" xfId="0" applyFont="1" applyBorder="1" applyAlignment="1">
      <alignment horizontal="right" vertical="center" wrapText="1"/>
    </xf>
    <xf numFmtId="0" fontId="3" fillId="0" borderId="124" xfId="0" applyFont="1" applyBorder="1" applyAlignment="1">
      <alignment horizontal="right" vertical="center" wrapText="1"/>
    </xf>
    <xf numFmtId="0" fontId="5" fillId="0" borderId="16" xfId="0" applyFont="1" applyBorder="1" applyAlignment="1">
      <alignment horizontal="right" vertical="center" wrapText="1"/>
    </xf>
    <xf numFmtId="0" fontId="1" fillId="0" borderId="55" xfId="0" applyFont="1" applyBorder="1" applyAlignment="1">
      <alignment horizontal="right" vertical="center" wrapText="1"/>
    </xf>
    <xf numFmtId="49" fontId="5" fillId="0" borderId="55" xfId="0" applyNumberFormat="1" applyFont="1" applyBorder="1" applyAlignment="1">
      <alignment horizontal="right" vertical="center" wrapText="1"/>
    </xf>
    <xf numFmtId="0" fontId="1" fillId="0" borderId="56" xfId="0" applyFont="1" applyBorder="1" applyAlignment="1">
      <alignment horizontal="right" vertical="center" wrapText="1"/>
    </xf>
    <xf numFmtId="0" fontId="1" fillId="0" borderId="17" xfId="0" applyFont="1" applyBorder="1" applyAlignment="1">
      <alignment horizontal="right" vertical="center" wrapText="1"/>
    </xf>
    <xf numFmtId="49" fontId="5" fillId="0" borderId="17" xfId="0" applyNumberFormat="1" applyFont="1" applyBorder="1" applyAlignment="1">
      <alignment horizontal="right" vertical="center" wrapText="1"/>
    </xf>
    <xf numFmtId="0" fontId="5" fillId="0" borderId="17" xfId="0" applyFont="1" applyBorder="1" applyAlignment="1">
      <alignment horizontal="right" vertical="center" wrapText="1"/>
    </xf>
    <xf numFmtId="0" fontId="1" fillId="0" borderId="63" xfId="0" applyFont="1" applyBorder="1" applyAlignment="1">
      <alignment horizontal="right" vertical="center" wrapText="1"/>
    </xf>
    <xf numFmtId="0" fontId="5" fillId="0" borderId="55" xfId="0" applyFont="1" applyBorder="1" applyAlignment="1">
      <alignment horizontal="right" vertical="center" wrapText="1"/>
    </xf>
    <xf numFmtId="49" fontId="5" fillId="0" borderId="56" xfId="0" applyNumberFormat="1" applyFont="1" applyBorder="1" applyAlignment="1">
      <alignment horizontal="right" vertical="center" wrapText="1"/>
    </xf>
    <xf numFmtId="0" fontId="83" fillId="0" borderId="0" xfId="0" applyFont="1" applyAlignment="1">
      <alignment vertical="center"/>
    </xf>
    <xf numFmtId="1" fontId="1" fillId="28" borderId="15" xfId="0" applyNumberFormat="1" applyFont="1" applyFill="1" applyBorder="1" applyAlignment="1">
      <alignment horizontal="right" vertical="center" wrapText="1"/>
    </xf>
    <xf numFmtId="1" fontId="1" fillId="28" borderId="15" xfId="0" applyNumberFormat="1" applyFont="1" applyFill="1" applyBorder="1" applyAlignment="1">
      <alignment vertical="center" wrapText="1"/>
    </xf>
    <xf numFmtId="164" fontId="1" fillId="28" borderId="15" xfId="0" applyNumberFormat="1" applyFont="1" applyFill="1" applyBorder="1" applyAlignment="1">
      <alignment vertical="center" wrapText="1"/>
    </xf>
    <xf numFmtId="164" fontId="3" fillId="3" borderId="15" xfId="0" applyNumberFormat="1" applyFont="1" applyFill="1" applyBorder="1" applyAlignment="1">
      <alignment horizontal="right" vertical="center" wrapText="1"/>
    </xf>
    <xf numFmtId="0" fontId="2" fillId="0" borderId="15" xfId="0" applyFont="1" applyBorder="1" applyAlignment="1">
      <alignment horizontal="center"/>
    </xf>
    <xf numFmtId="0" fontId="40" fillId="0" borderId="0" xfId="0" applyFont="1" applyAlignment="1">
      <alignment horizontal="left" vertical="center" wrapText="1"/>
    </xf>
    <xf numFmtId="0" fontId="3" fillId="0" borderId="33" xfId="0" applyFont="1" applyBorder="1" applyAlignment="1">
      <alignment wrapText="1"/>
    </xf>
    <xf numFmtId="0" fontId="1" fillId="0" borderId="22" xfId="0" applyFont="1" applyBorder="1" applyAlignment="1">
      <alignment horizontal="left" vertical="center" wrapText="1"/>
    </xf>
    <xf numFmtId="0" fontId="101" fillId="0" borderId="15" xfId="0" applyFont="1" applyBorder="1" applyAlignment="1">
      <alignment horizontal="left" vertical="center" wrapText="1"/>
    </xf>
    <xf numFmtId="0" fontId="1" fillId="0" borderId="145" xfId="0" applyFont="1" applyBorder="1" applyAlignment="1">
      <alignment horizontal="left" vertical="center"/>
    </xf>
    <xf numFmtId="0" fontId="1" fillId="0" borderId="146" xfId="0" applyFont="1" applyBorder="1" applyAlignment="1">
      <alignment horizontal="center"/>
    </xf>
    <xf numFmtId="0" fontId="1" fillId="0" borderId="144" xfId="0" applyFont="1" applyBorder="1" applyAlignment="1">
      <alignment horizontal="left" vertical="center"/>
    </xf>
    <xf numFmtId="0" fontId="1" fillId="0" borderId="151" xfId="0" applyFont="1" applyBorder="1" applyAlignment="1">
      <alignment horizontal="left" vertical="center"/>
    </xf>
    <xf numFmtId="0" fontId="1" fillId="0" borderId="147" xfId="0" applyFont="1" applyBorder="1" applyAlignment="1">
      <alignment vertical="center" wrapText="1"/>
    </xf>
    <xf numFmtId="0" fontId="1" fillId="0" borderId="152" xfId="0" applyFont="1" applyBorder="1" applyAlignment="1">
      <alignment vertical="center" wrapText="1"/>
    </xf>
    <xf numFmtId="0" fontId="1" fillId="0" borderId="148" xfId="0" applyFont="1" applyBorder="1" applyAlignment="1">
      <alignment vertical="center" wrapText="1"/>
    </xf>
    <xf numFmtId="0" fontId="125" fillId="0" borderId="15" xfId="0" applyFont="1" applyBorder="1" applyAlignment="1">
      <alignment vertical="center"/>
    </xf>
    <xf numFmtId="1" fontId="125" fillId="0" borderId="15" xfId="0" applyNumberFormat="1" applyFont="1" applyBorder="1" applyAlignment="1">
      <alignment vertical="center" wrapText="1"/>
    </xf>
    <xf numFmtId="0" fontId="1" fillId="0" borderId="145" xfId="0" applyFont="1" applyBorder="1"/>
    <xf numFmtId="0" fontId="1" fillId="0" borderId="145" xfId="0" applyFont="1" applyBorder="1" applyAlignment="1">
      <alignment wrapText="1"/>
    </xf>
    <xf numFmtId="0" fontId="1" fillId="0" borderId="147" xfId="0" applyFont="1" applyBorder="1" applyAlignment="1">
      <alignment wrapText="1"/>
    </xf>
    <xf numFmtId="0" fontId="125" fillId="0" borderId="152" xfId="0" applyFont="1" applyBorder="1" applyAlignment="1">
      <alignment vertical="center" wrapText="1"/>
    </xf>
    <xf numFmtId="1" fontId="1" fillId="0" borderId="15" xfId="2" applyNumberFormat="1" applyFont="1" applyFill="1" applyBorder="1" applyAlignment="1">
      <alignment horizontal="right" vertical="center" wrapText="1"/>
    </xf>
    <xf numFmtId="1" fontId="1" fillId="0" borderId="146" xfId="2" applyNumberFormat="1" applyFont="1" applyFill="1" applyBorder="1" applyAlignment="1">
      <alignment horizontal="right" vertical="center" wrapText="1"/>
    </xf>
    <xf numFmtId="1" fontId="1" fillId="0" borderId="152" xfId="2" applyNumberFormat="1" applyFont="1" applyFill="1" applyBorder="1" applyAlignment="1">
      <alignment horizontal="right" vertical="center" wrapText="1"/>
    </xf>
    <xf numFmtId="1" fontId="1" fillId="0" borderId="148" xfId="2" applyNumberFormat="1" applyFont="1" applyFill="1" applyBorder="1" applyAlignment="1">
      <alignment horizontal="right" vertical="center" wrapText="1"/>
    </xf>
    <xf numFmtId="176" fontId="125" fillId="0" borderId="15" xfId="0" applyNumberFormat="1" applyFont="1" applyBorder="1" applyAlignment="1">
      <alignment vertical="center" wrapText="1"/>
    </xf>
    <xf numFmtId="3" fontId="125" fillId="0" borderId="15" xfId="0" applyNumberFormat="1" applyFont="1" applyBorder="1" applyAlignment="1">
      <alignment vertical="center"/>
    </xf>
    <xf numFmtId="43" fontId="50" fillId="0" borderId="0" xfId="0" applyNumberFormat="1" applyFont="1" applyAlignment="1">
      <alignment vertical="center"/>
    </xf>
    <xf numFmtId="0" fontId="126" fillId="0" borderId="0" xfId="0" applyFont="1"/>
    <xf numFmtId="0" fontId="109" fillId="0" borderId="0" xfId="0" quotePrefix="1" applyFont="1" applyAlignment="1">
      <alignment horizontal="left"/>
    </xf>
    <xf numFmtId="42" fontId="0" fillId="0" borderId="0" xfId="0" quotePrefix="1" applyNumberFormat="1"/>
    <xf numFmtId="0" fontId="128" fillId="0" borderId="0" xfId="0" quotePrefix="1" applyFont="1" applyAlignment="1">
      <alignment vertical="center"/>
    </xf>
    <xf numFmtId="177" fontId="120" fillId="0" borderId="15" xfId="0" applyNumberFormat="1" applyFont="1" applyBorder="1" applyAlignment="1">
      <alignment vertical="center" wrapText="1"/>
    </xf>
    <xf numFmtId="177" fontId="120" fillId="0" borderId="15" xfId="0" applyNumberFormat="1" applyFont="1" applyBorder="1" applyAlignment="1">
      <alignment vertical="center"/>
    </xf>
    <xf numFmtId="0" fontId="3" fillId="0" borderId="29" xfId="0" applyFont="1" applyBorder="1" applyAlignment="1">
      <alignment horizontal="left" vertical="center" wrapText="1"/>
    </xf>
    <xf numFmtId="0" fontId="3" fillId="0" borderId="109" xfId="0" applyFont="1" applyBorder="1" applyAlignment="1">
      <alignment horizontal="left" vertical="center" wrapText="1"/>
    </xf>
    <xf numFmtId="15" fontId="3" fillId="30" borderId="29" xfId="0" applyNumberFormat="1" applyFont="1" applyFill="1" applyBorder="1" applyAlignment="1">
      <alignment horizontal="left" vertical="center" wrapText="1"/>
    </xf>
    <xf numFmtId="3" fontId="3" fillId="0" borderId="29" xfId="0" applyNumberFormat="1" applyFont="1" applyBorder="1" applyAlignment="1">
      <alignment horizontal="left" vertical="center" wrapText="1"/>
    </xf>
    <xf numFmtId="15" fontId="3" fillId="30" borderId="109" xfId="0" applyNumberFormat="1" applyFont="1" applyFill="1" applyBorder="1" applyAlignment="1">
      <alignment horizontal="left" vertical="center" wrapText="1"/>
    </xf>
    <xf numFmtId="3" fontId="3" fillId="0" borderId="30" xfId="0" applyNumberFormat="1" applyFont="1" applyBorder="1" applyAlignment="1">
      <alignment horizontal="right" vertical="center" wrapText="1"/>
    </xf>
    <xf numFmtId="3" fontId="3" fillId="0" borderId="28" xfId="0" applyNumberFormat="1" applyFont="1" applyBorder="1" applyAlignment="1">
      <alignment horizontal="right" vertical="center" wrapText="1"/>
    </xf>
    <xf numFmtId="0" fontId="3" fillId="0" borderId="0" xfId="0" applyFont="1"/>
    <xf numFmtId="0" fontId="27" fillId="0" borderId="0" xfId="0" applyFont="1" applyAlignment="1">
      <alignment horizontal="right"/>
    </xf>
    <xf numFmtId="0" fontId="3" fillId="0" borderId="30" xfId="0" applyFont="1" applyBorder="1" applyAlignment="1">
      <alignment horizontal="right" vertical="center" wrapText="1"/>
    </xf>
    <xf numFmtId="0" fontId="93" fillId="0" borderId="0" xfId="0" applyFont="1" applyAlignment="1">
      <alignment horizontal="left" vertical="center"/>
    </xf>
    <xf numFmtId="0" fontId="132" fillId="0" borderId="0" xfId="0" applyFont="1"/>
    <xf numFmtId="0" fontId="3" fillId="0" borderId="0" xfId="0" applyFont="1" applyAlignment="1">
      <alignment vertical="center"/>
    </xf>
    <xf numFmtId="0" fontId="3" fillId="0" borderId="0" xfId="0" applyFont="1" applyAlignment="1">
      <alignment horizontal="right" vertical="center"/>
    </xf>
    <xf numFmtId="0" fontId="40" fillId="0" borderId="0" xfId="0" applyFont="1" applyAlignment="1">
      <alignment vertical="top" wrapText="1"/>
    </xf>
    <xf numFmtId="0" fontId="5" fillId="0" borderId="0" xfId="0" applyFont="1" applyAlignment="1">
      <alignment vertical="center" wrapText="1"/>
    </xf>
    <xf numFmtId="0" fontId="71" fillId="0" borderId="154" xfId="0" applyFont="1" applyBorder="1"/>
    <xf numFmtId="0" fontId="78" fillId="38" borderId="0" xfId="1" applyFont="1" applyFill="1" applyBorder="1" applyAlignment="1"/>
    <xf numFmtId="0" fontId="56" fillId="38" borderId="0" xfId="1" applyFont="1" applyFill="1" applyBorder="1" applyAlignment="1"/>
    <xf numFmtId="0" fontId="56" fillId="38" borderId="0" xfId="0" applyFont="1" applyFill="1"/>
    <xf numFmtId="0" fontId="56" fillId="38" borderId="0" xfId="0" applyFont="1" applyFill="1" applyAlignment="1">
      <alignment horizontal="left"/>
    </xf>
    <xf numFmtId="0" fontId="139" fillId="36" borderId="0" xfId="0" applyFont="1" applyFill="1" applyAlignment="1">
      <alignment horizontal="left"/>
    </xf>
    <xf numFmtId="0" fontId="79" fillId="38" borderId="0" xfId="1" applyFont="1" applyFill="1" applyBorder="1" applyAlignment="1">
      <alignment horizontal="left" vertical="center"/>
    </xf>
    <xf numFmtId="0" fontId="140" fillId="28" borderId="0" xfId="0" applyFont="1" applyFill="1" applyAlignment="1">
      <alignment horizontal="left" vertical="center" wrapText="1"/>
    </xf>
    <xf numFmtId="0" fontId="141" fillId="0" borderId="19" xfId="1" applyFont="1" applyBorder="1" applyAlignment="1"/>
    <xf numFmtId="0" fontId="141" fillId="0" borderId="0" xfId="1" applyFont="1" applyBorder="1" applyAlignment="1"/>
    <xf numFmtId="0" fontId="141" fillId="0" borderId="18" xfId="1" applyFont="1" applyBorder="1" applyAlignment="1"/>
    <xf numFmtId="0" fontId="142" fillId="0" borderId="0" xfId="0" applyFont="1" applyAlignment="1">
      <alignment horizontal="left"/>
    </xf>
    <xf numFmtId="0" fontId="143" fillId="38" borderId="0" xfId="1" applyFont="1" applyFill="1" applyBorder="1" applyAlignment="1"/>
    <xf numFmtId="0" fontId="33" fillId="0" borderId="154" xfId="0" applyFont="1" applyBorder="1"/>
    <xf numFmtId="0" fontId="12" fillId="39" borderId="73" xfId="0" applyFont="1" applyFill="1" applyBorder="1" applyAlignment="1">
      <alignment horizontal="center" vertical="center" wrapText="1"/>
    </xf>
    <xf numFmtId="0" fontId="12" fillId="39" borderId="47" xfId="0" applyFont="1" applyFill="1" applyBorder="1" applyAlignment="1">
      <alignment horizontal="center" vertical="center" wrapText="1"/>
    </xf>
    <xf numFmtId="0" fontId="12" fillId="38" borderId="83" xfId="0" applyFont="1" applyFill="1" applyBorder="1" applyAlignment="1">
      <alignment horizontal="center" vertical="center" wrapText="1"/>
    </xf>
    <xf numFmtId="0" fontId="12" fillId="39" borderId="83" xfId="0" applyFont="1" applyFill="1" applyBorder="1" applyAlignment="1">
      <alignment horizontal="center" vertical="center" wrapText="1"/>
    </xf>
    <xf numFmtId="0" fontId="12" fillId="39" borderId="62" xfId="0" applyFont="1" applyFill="1" applyBorder="1" applyAlignment="1">
      <alignment horizontal="center" vertical="center" wrapText="1"/>
    </xf>
    <xf numFmtId="0" fontId="12" fillId="39" borderId="36" xfId="0" applyFont="1" applyFill="1" applyBorder="1" applyAlignment="1">
      <alignment horizontal="center" vertical="center" wrapText="1"/>
    </xf>
    <xf numFmtId="0" fontId="12" fillId="39" borderId="37" xfId="0" applyFont="1" applyFill="1" applyBorder="1" applyAlignment="1">
      <alignment horizontal="center" vertical="center" wrapText="1"/>
    </xf>
    <xf numFmtId="0" fontId="12" fillId="39" borderId="84" xfId="0" applyFont="1" applyFill="1" applyBorder="1" applyAlignment="1">
      <alignment horizontal="center" vertical="center" wrapText="1"/>
    </xf>
    <xf numFmtId="0" fontId="12" fillId="38" borderId="15" xfId="0" applyFont="1" applyFill="1" applyBorder="1" applyAlignment="1">
      <alignment horizontal="center" vertical="center" wrapText="1"/>
    </xf>
    <xf numFmtId="0" fontId="12" fillId="38" borderId="15" xfId="0" applyFont="1" applyFill="1" applyBorder="1" applyAlignment="1">
      <alignment horizontal="center"/>
    </xf>
    <xf numFmtId="0" fontId="12" fillId="38" borderId="21" xfId="0" applyFont="1" applyFill="1" applyBorder="1" applyAlignment="1">
      <alignment horizontal="center" vertical="center" wrapText="1"/>
    </xf>
    <xf numFmtId="0" fontId="12" fillId="38" borderId="17" xfId="0" applyFont="1" applyFill="1" applyBorder="1" applyAlignment="1">
      <alignment horizontal="center" vertical="center" wrapText="1"/>
    </xf>
    <xf numFmtId="0" fontId="12" fillId="38" borderId="16" xfId="0" applyFont="1" applyFill="1" applyBorder="1" applyAlignment="1">
      <alignment horizontal="center" vertical="center" wrapText="1"/>
    </xf>
    <xf numFmtId="0" fontId="12" fillId="38" borderId="15" xfId="0" applyFont="1" applyFill="1" applyBorder="1" applyAlignment="1">
      <alignment horizontal="center" wrapText="1"/>
    </xf>
    <xf numFmtId="0" fontId="0" fillId="0" borderId="154" xfId="0" applyBorder="1"/>
    <xf numFmtId="0" fontId="12" fillId="38" borderId="62" xfId="0" applyFont="1" applyFill="1" applyBorder="1" applyAlignment="1">
      <alignment horizontal="center"/>
    </xf>
    <xf numFmtId="0" fontId="12" fillId="38" borderId="36" xfId="0" applyFont="1" applyFill="1" applyBorder="1" applyAlignment="1">
      <alignment horizontal="center"/>
    </xf>
    <xf numFmtId="0" fontId="12" fillId="38" borderId="106" xfId="0" applyFont="1" applyFill="1" applyBorder="1" applyAlignment="1">
      <alignment vertical="center"/>
    </xf>
    <xf numFmtId="0" fontId="12" fillId="38" borderId="107" xfId="0" applyFont="1" applyFill="1" applyBorder="1" applyAlignment="1">
      <alignment horizontal="center" vertical="center" wrapText="1"/>
    </xf>
    <xf numFmtId="0" fontId="12" fillId="38" borderId="108" xfId="0" applyFont="1" applyFill="1" applyBorder="1" applyAlignment="1">
      <alignment horizontal="center" vertical="center" wrapText="1"/>
    </xf>
    <xf numFmtId="0" fontId="12" fillId="38" borderId="62" xfId="0" applyFont="1" applyFill="1" applyBorder="1" applyAlignment="1">
      <alignment vertical="center" wrapText="1"/>
    </xf>
    <xf numFmtId="0" fontId="12" fillId="38" borderId="37" xfId="0" applyFont="1" applyFill="1" applyBorder="1" applyAlignment="1">
      <alignment horizontal="center" vertical="center" wrapText="1"/>
    </xf>
    <xf numFmtId="0" fontId="12" fillId="38" borderId="36" xfId="0" applyFont="1" applyFill="1" applyBorder="1" applyAlignment="1">
      <alignment horizontal="center" vertical="center" wrapText="1"/>
    </xf>
    <xf numFmtId="0" fontId="12" fillId="38" borderId="36" xfId="0" applyFont="1" applyFill="1" applyBorder="1" applyAlignment="1">
      <alignment horizontal="right" vertical="center" wrapText="1"/>
    </xf>
    <xf numFmtId="0" fontId="49" fillId="0" borderId="0" xfId="0" applyFont="1" applyAlignment="1">
      <alignment wrapText="1"/>
    </xf>
    <xf numFmtId="0" fontId="76" fillId="0" borderId="0" xfId="0" applyFont="1"/>
    <xf numFmtId="0" fontId="76" fillId="30" borderId="0" xfId="0" applyFont="1" applyFill="1"/>
    <xf numFmtId="0" fontId="51" fillId="39" borderId="28" xfId="0" applyFont="1" applyFill="1" applyBorder="1" applyAlignment="1">
      <alignment horizontal="center" vertical="center"/>
    </xf>
    <xf numFmtId="0" fontId="51" fillId="39" borderId="28" xfId="0" applyFont="1" applyFill="1" applyBorder="1" applyAlignment="1">
      <alignment horizontal="center" vertical="center" wrapText="1"/>
    </xf>
    <xf numFmtId="0" fontId="71" fillId="0" borderId="155" xfId="0" applyFont="1" applyBorder="1"/>
    <xf numFmtId="0" fontId="136" fillId="0" borderId="154" xfId="0" applyFont="1" applyBorder="1"/>
    <xf numFmtId="0" fontId="33" fillId="0" borderId="154" xfId="0" applyFont="1" applyBorder="1" applyAlignment="1">
      <alignment horizontal="left" vertical="center"/>
    </xf>
    <xf numFmtId="0" fontId="111" fillId="0" borderId="0" xfId="0" applyFont="1" applyAlignment="1">
      <alignment wrapText="1"/>
    </xf>
    <xf numFmtId="0" fontId="95" fillId="0" borderId="156" xfId="0" applyFont="1" applyBorder="1" applyAlignment="1">
      <alignment horizontal="left" vertical="center"/>
    </xf>
    <xf numFmtId="0" fontId="95" fillId="0" borderId="156" xfId="0" applyFont="1" applyBorder="1" applyAlignment="1">
      <alignment horizontal="left"/>
    </xf>
    <xf numFmtId="0" fontId="96" fillId="0" borderId="156" xfId="0" applyFont="1" applyBorder="1" applyAlignment="1">
      <alignment horizontal="left"/>
    </xf>
    <xf numFmtId="0" fontId="0" fillId="0" borderId="156" xfId="0" applyBorder="1" applyAlignment="1">
      <alignment horizontal="left"/>
    </xf>
    <xf numFmtId="0" fontId="50" fillId="0" borderId="156" xfId="0" applyFont="1" applyBorder="1" applyAlignment="1">
      <alignment horizontal="left"/>
    </xf>
    <xf numFmtId="0" fontId="0" fillId="0" borderId="156" xfId="0" applyBorder="1" applyAlignment="1">
      <alignment horizontal="left" vertical="center"/>
    </xf>
    <xf numFmtId="0" fontId="33" fillId="0" borderId="154" xfId="0" applyFont="1" applyBorder="1" applyAlignment="1">
      <alignment horizontal="left"/>
    </xf>
    <xf numFmtId="0" fontId="0" fillId="0" borderId="154" xfId="0" applyBorder="1" applyAlignment="1">
      <alignment horizontal="left"/>
    </xf>
    <xf numFmtId="0" fontId="0" fillId="0" borderId="154" xfId="0" applyBorder="1" applyAlignment="1">
      <alignment horizontal="left" vertical="center"/>
    </xf>
    <xf numFmtId="0" fontId="136" fillId="0" borderId="0" xfId="0" applyFont="1"/>
    <xf numFmtId="0" fontId="12" fillId="38" borderId="70" xfId="0" applyFont="1" applyFill="1" applyBorder="1" applyAlignment="1">
      <alignment horizontal="center" vertical="center"/>
    </xf>
    <xf numFmtId="0" fontId="12" fillId="38" borderId="46" xfId="0" applyFont="1" applyFill="1" applyBorder="1" applyAlignment="1">
      <alignment horizontal="center" vertical="center"/>
    </xf>
    <xf numFmtId="0" fontId="12" fillId="38" borderId="36" xfId="0" applyFont="1" applyFill="1" applyBorder="1" applyAlignment="1">
      <alignment horizontal="center" vertical="center"/>
    </xf>
    <xf numFmtId="0" fontId="12" fillId="38" borderId="52" xfId="0" applyFont="1" applyFill="1" applyBorder="1" applyAlignment="1">
      <alignment horizontal="center" vertical="center"/>
    </xf>
    <xf numFmtId="0" fontId="12" fillId="38" borderId="37" xfId="0" applyFont="1" applyFill="1" applyBorder="1" applyAlignment="1">
      <alignment horizontal="center" vertical="center"/>
    </xf>
    <xf numFmtId="0" fontId="12" fillId="38" borderId="21" xfId="0" applyFont="1" applyFill="1" applyBorder="1" applyAlignment="1">
      <alignment horizontal="center" vertical="center"/>
    </xf>
    <xf numFmtId="0" fontId="12" fillId="38" borderId="82" xfId="0" applyFont="1" applyFill="1" applyBorder="1" applyAlignment="1">
      <alignment horizontal="center" vertical="center"/>
    </xf>
    <xf numFmtId="0" fontId="51" fillId="39" borderId="36" xfId="0" applyFont="1" applyFill="1" applyBorder="1" applyAlignment="1">
      <alignment horizontal="center"/>
    </xf>
    <xf numFmtId="0" fontId="51" fillId="39" borderId="37" xfId="0" applyFont="1" applyFill="1" applyBorder="1" applyAlignment="1">
      <alignment horizontal="center"/>
    </xf>
    <xf numFmtId="0" fontId="51" fillId="39" borderId="55" xfId="0" applyFont="1" applyFill="1" applyBorder="1" applyAlignment="1">
      <alignment horizontal="center" vertical="center"/>
    </xf>
    <xf numFmtId="0" fontId="51" fillId="39" borderId="15" xfId="0" applyFont="1" applyFill="1" applyBorder="1" applyAlignment="1">
      <alignment horizontal="center" wrapText="1"/>
    </xf>
    <xf numFmtId="0" fontId="51" fillId="39" borderId="38" xfId="0" applyFont="1" applyFill="1" applyBorder="1" applyAlignment="1">
      <alignment horizontal="center"/>
    </xf>
    <xf numFmtId="0" fontId="51" fillId="39" borderId="38" xfId="0" applyFont="1" applyFill="1" applyBorder="1" applyAlignment="1">
      <alignment horizontal="center" wrapText="1"/>
    </xf>
    <xf numFmtId="0" fontId="12" fillId="38" borderId="55" xfId="0" applyFont="1" applyFill="1" applyBorder="1" applyAlignment="1">
      <alignment horizontal="center"/>
    </xf>
    <xf numFmtId="0" fontId="12" fillId="38" borderId="38" xfId="0" applyFont="1" applyFill="1" applyBorder="1" applyAlignment="1">
      <alignment horizontal="center"/>
    </xf>
    <xf numFmtId="0" fontId="51" fillId="38" borderId="15" xfId="0" applyFont="1" applyFill="1" applyBorder="1" applyAlignment="1">
      <alignment horizontal="center" wrapText="1"/>
    </xf>
    <xf numFmtId="0" fontId="51" fillId="39" borderId="64" xfId="0" applyFont="1" applyFill="1" applyBorder="1" applyAlignment="1">
      <alignment horizontal="left" vertical="center" wrapText="1"/>
    </xf>
    <xf numFmtId="0" fontId="5" fillId="0" borderId="72" xfId="0" applyFont="1" applyBorder="1" applyAlignment="1">
      <alignment horizontal="left" indent="1"/>
    </xf>
    <xf numFmtId="0" fontId="56" fillId="38" borderId="0" xfId="0" applyFont="1" applyFill="1" applyAlignment="1">
      <alignment horizontal="left" vertical="center"/>
    </xf>
    <xf numFmtId="0" fontId="56" fillId="38" borderId="0" xfId="0" applyFont="1" applyFill="1" applyAlignment="1">
      <alignment horizontal="left" vertical="center" wrapText="1"/>
    </xf>
    <xf numFmtId="0" fontId="79" fillId="38" borderId="23" xfId="1" applyFont="1" applyFill="1" applyBorder="1" applyAlignment="1">
      <alignment horizontal="left" vertical="center"/>
    </xf>
    <xf numFmtId="0" fontId="56" fillId="38" borderId="23" xfId="0" applyFont="1" applyFill="1" applyBorder="1" applyAlignment="1">
      <alignment horizontal="left" vertical="center"/>
    </xf>
    <xf numFmtId="0" fontId="56" fillId="38" borderId="23" xfId="0" applyFont="1" applyFill="1" applyBorder="1" applyAlignment="1">
      <alignment horizontal="left" vertical="center" wrapText="1"/>
    </xf>
    <xf numFmtId="0" fontId="12" fillId="39" borderId="62" xfId="0" applyFont="1" applyFill="1" applyBorder="1" applyAlignment="1">
      <alignment vertical="center" wrapText="1"/>
    </xf>
    <xf numFmtId="0" fontId="73" fillId="39" borderId="62" xfId="0" applyFont="1" applyFill="1" applyBorder="1" applyAlignment="1">
      <alignment horizontal="left" vertical="center"/>
    </xf>
    <xf numFmtId="0" fontId="12" fillId="39" borderId="36" xfId="0" applyFont="1" applyFill="1" applyBorder="1" applyAlignment="1">
      <alignment horizontal="center" vertical="center"/>
    </xf>
    <xf numFmtId="0" fontId="12" fillId="39" borderId="37" xfId="0" applyFont="1" applyFill="1" applyBorder="1" applyAlignment="1">
      <alignment horizontal="center" vertical="center"/>
    </xf>
    <xf numFmtId="0" fontId="12" fillId="39" borderId="91" xfId="0" applyFont="1" applyFill="1" applyBorder="1" applyAlignment="1">
      <alignment horizontal="center" vertical="center" wrapText="1"/>
    </xf>
    <xf numFmtId="0" fontId="6" fillId="35" borderId="56" xfId="0" applyFont="1" applyFill="1" applyBorder="1" applyAlignment="1">
      <alignment horizontal="right" vertical="center" wrapText="1"/>
    </xf>
    <xf numFmtId="0" fontId="6" fillId="35" borderId="39" xfId="0" applyFont="1" applyFill="1" applyBorder="1" applyAlignment="1">
      <alignment horizontal="right" vertical="center" wrapText="1"/>
    </xf>
    <xf numFmtId="0" fontId="6" fillId="35" borderId="39" xfId="0" applyFont="1" applyFill="1" applyBorder="1" applyAlignment="1">
      <alignment vertical="center" wrapText="1"/>
    </xf>
    <xf numFmtId="0" fontId="2" fillId="35" borderId="40" xfId="0" applyFont="1" applyFill="1" applyBorder="1" applyAlignment="1">
      <alignment horizontal="right" vertical="center" wrapText="1"/>
    </xf>
    <xf numFmtId="0" fontId="38" fillId="0" borderId="154" xfId="0" applyFont="1" applyBorder="1" applyAlignment="1">
      <alignment horizontal="left" vertical="center" wrapText="1"/>
    </xf>
    <xf numFmtId="0" fontId="50" fillId="0" borderId="154" xfId="0" applyFont="1" applyBorder="1" applyAlignment="1">
      <alignment vertical="center"/>
    </xf>
    <xf numFmtId="0" fontId="27" fillId="36" borderId="57" xfId="0" applyFont="1" applyFill="1" applyBorder="1" applyAlignment="1">
      <alignment vertical="center"/>
    </xf>
    <xf numFmtId="0" fontId="27" fillId="36" borderId="49" xfId="0" applyFont="1" applyFill="1" applyBorder="1" applyAlignment="1">
      <alignment vertical="center"/>
    </xf>
    <xf numFmtId="0" fontId="6" fillId="35" borderId="55" xfId="0" applyFont="1" applyFill="1" applyBorder="1" applyAlignment="1">
      <alignment horizontal="right" vertical="center" wrapText="1"/>
    </xf>
    <xf numFmtId="0" fontId="6" fillId="35" borderId="16" xfId="0" applyFont="1" applyFill="1" applyBorder="1" applyAlignment="1">
      <alignment horizontal="right" vertical="center" wrapText="1"/>
    </xf>
    <xf numFmtId="2" fontId="6" fillId="35" borderId="15" xfId="0" applyNumberFormat="1" applyFont="1" applyFill="1" applyBorder="1" applyAlignment="1">
      <alignment horizontal="right" vertical="center" wrapText="1"/>
    </xf>
    <xf numFmtId="2" fontId="6" fillId="35" borderId="39" xfId="0" applyNumberFormat="1" applyFont="1" applyFill="1" applyBorder="1" applyAlignment="1">
      <alignment horizontal="right" vertical="center" wrapText="1"/>
    </xf>
    <xf numFmtId="0" fontId="27" fillId="36" borderId="54" xfId="0" applyFont="1" applyFill="1" applyBorder="1" applyAlignment="1">
      <alignment vertical="center"/>
    </xf>
    <xf numFmtId="0" fontId="27" fillId="36" borderId="18" xfId="0" applyFont="1" applyFill="1" applyBorder="1" applyAlignment="1">
      <alignment vertical="center"/>
    </xf>
    <xf numFmtId="0" fontId="27" fillId="36" borderId="76" xfId="0" applyFont="1" applyFill="1" applyBorder="1" applyAlignment="1">
      <alignment vertical="center"/>
    </xf>
    <xf numFmtId="0" fontId="27" fillId="36" borderId="68" xfId="0" applyFont="1" applyFill="1" applyBorder="1"/>
    <xf numFmtId="0" fontId="74" fillId="36" borderId="54" xfId="0" applyFont="1" applyFill="1" applyBorder="1" applyAlignment="1">
      <alignment horizontal="left" vertical="top"/>
    </xf>
    <xf numFmtId="0" fontId="5" fillId="36" borderId="18" xfId="0" applyFont="1" applyFill="1" applyBorder="1" applyAlignment="1">
      <alignment horizontal="center" wrapText="1"/>
    </xf>
    <xf numFmtId="0" fontId="27" fillId="36" borderId="18" xfId="0" applyFont="1" applyFill="1" applyBorder="1" applyAlignment="1">
      <alignment horizontal="center" vertical="center"/>
    </xf>
    <xf numFmtId="0" fontId="27" fillId="36" borderId="76" xfId="0" applyFont="1" applyFill="1" applyBorder="1" applyAlignment="1">
      <alignment horizontal="center" vertical="center"/>
    </xf>
    <xf numFmtId="0" fontId="2" fillId="35" borderId="15" xfId="0" applyFont="1" applyFill="1" applyBorder="1" applyAlignment="1">
      <alignment horizontal="right" vertical="center"/>
    </xf>
    <xf numFmtId="3" fontId="6" fillId="35" borderId="15" xfId="0" applyNumberFormat="1" applyFont="1" applyFill="1" applyBorder="1" applyAlignment="1">
      <alignment horizontal="right" vertical="center"/>
    </xf>
    <xf numFmtId="3" fontId="6" fillId="35" borderId="38" xfId="0" applyNumberFormat="1" applyFont="1" applyFill="1" applyBorder="1" applyAlignment="1">
      <alignment horizontal="right" vertical="center"/>
    </xf>
    <xf numFmtId="0" fontId="2" fillId="35" borderId="15" xfId="0" applyFont="1" applyFill="1" applyBorder="1" applyAlignment="1">
      <alignment horizontal="left" vertical="center" wrapText="1"/>
    </xf>
    <xf numFmtId="3" fontId="2" fillId="35" borderId="15" xfId="0" applyNumberFormat="1" applyFont="1" applyFill="1" applyBorder="1" applyAlignment="1">
      <alignment horizontal="right"/>
    </xf>
    <xf numFmtId="3" fontId="2" fillId="35" borderId="38" xfId="0" applyNumberFormat="1" applyFont="1" applyFill="1" applyBorder="1" applyAlignment="1">
      <alignment horizontal="right"/>
    </xf>
    <xf numFmtId="0" fontId="2" fillId="35" borderId="39" xfId="0" applyFont="1" applyFill="1" applyBorder="1" applyAlignment="1">
      <alignment horizontal="left" vertical="center" wrapText="1"/>
    </xf>
    <xf numFmtId="0" fontId="2" fillId="35" borderId="39" xfId="0" applyFont="1" applyFill="1" applyBorder="1"/>
    <xf numFmtId="3" fontId="2" fillId="35" borderId="39" xfId="0" applyNumberFormat="1" applyFont="1" applyFill="1" applyBorder="1"/>
    <xf numFmtId="3" fontId="2" fillId="35" borderId="40" xfId="0" applyNumberFormat="1" applyFont="1" applyFill="1" applyBorder="1"/>
    <xf numFmtId="3" fontId="2" fillId="35" borderId="15" xfId="0" applyNumberFormat="1" applyFont="1" applyFill="1" applyBorder="1"/>
    <xf numFmtId="3" fontId="2" fillId="35" borderId="38" xfId="0" applyNumberFormat="1" applyFont="1" applyFill="1" applyBorder="1"/>
    <xf numFmtId="0" fontId="27" fillId="36" borderId="57" xfId="0" applyFont="1" applyFill="1" applyBorder="1" applyAlignment="1">
      <alignment horizontal="left" vertical="center"/>
    </xf>
    <xf numFmtId="0" fontId="27" fillId="36" borderId="49" xfId="0" applyFont="1" applyFill="1" applyBorder="1" applyAlignment="1">
      <alignment horizontal="left" vertical="center"/>
    </xf>
    <xf numFmtId="0" fontId="27" fillId="36" borderId="59" xfId="0" applyFont="1" applyFill="1" applyBorder="1" applyAlignment="1">
      <alignment horizontal="left" vertical="center"/>
    </xf>
    <xf numFmtId="0" fontId="2" fillId="35" borderId="55" xfId="0" applyFont="1" applyFill="1" applyBorder="1" applyAlignment="1">
      <alignment vertical="center" wrapText="1"/>
    </xf>
    <xf numFmtId="3" fontId="2" fillId="35" borderId="39" xfId="0" applyNumberFormat="1" applyFont="1" applyFill="1" applyBorder="1" applyAlignment="1">
      <alignment horizontal="right" vertical="center" wrapText="1"/>
    </xf>
    <xf numFmtId="3" fontId="2" fillId="35" borderId="40" xfId="0" applyNumberFormat="1" applyFont="1" applyFill="1" applyBorder="1" applyAlignment="1">
      <alignment horizontal="right" vertical="center" wrapText="1"/>
    </xf>
    <xf numFmtId="3" fontId="2" fillId="35" borderId="15" xfId="0" applyNumberFormat="1" applyFont="1" applyFill="1" applyBorder="1" applyAlignment="1">
      <alignment horizontal="right" vertical="center" wrapText="1"/>
    </xf>
    <xf numFmtId="3" fontId="2" fillId="35" borderId="38" xfId="0" applyNumberFormat="1" applyFont="1" applyFill="1" applyBorder="1" applyAlignment="1">
      <alignment horizontal="right" vertical="center" wrapText="1"/>
    </xf>
    <xf numFmtId="0" fontId="27" fillId="35" borderId="56" xfId="0" applyFont="1" applyFill="1" applyBorder="1" applyAlignment="1">
      <alignment horizontal="right" vertical="center" wrapText="1"/>
    </xf>
    <xf numFmtId="171" fontId="27" fillId="35" borderId="39" xfId="0" applyNumberFormat="1" applyFont="1" applyFill="1" applyBorder="1" applyAlignment="1">
      <alignment horizontal="right"/>
    </xf>
    <xf numFmtId="171" fontId="27" fillId="35" borderId="40" xfId="0" applyNumberFormat="1" applyFont="1" applyFill="1" applyBorder="1" applyAlignment="1">
      <alignment horizontal="right"/>
    </xf>
    <xf numFmtId="172" fontId="27" fillId="35" borderId="39" xfId="0" applyNumberFormat="1" applyFont="1" applyFill="1" applyBorder="1" applyAlignment="1">
      <alignment horizontal="right"/>
    </xf>
    <xf numFmtId="3" fontId="27" fillId="35" borderId="39" xfId="0" applyNumberFormat="1" applyFont="1" applyFill="1" applyBorder="1" applyAlignment="1">
      <alignment horizontal="right"/>
    </xf>
    <xf numFmtId="0" fontId="147" fillId="36" borderId="0" xfId="0" applyFont="1" applyFill="1"/>
    <xf numFmtId="0" fontId="147" fillId="36" borderId="0" xfId="0" applyFont="1" applyFill="1" applyAlignment="1">
      <alignment horizontal="left"/>
    </xf>
    <xf numFmtId="0" fontId="51" fillId="39" borderId="127" xfId="0" applyFont="1" applyFill="1" applyBorder="1" applyAlignment="1">
      <alignment horizontal="center" vertical="center" wrapText="1"/>
    </xf>
    <xf numFmtId="0" fontId="51" fillId="39" borderId="128" xfId="0" applyFont="1" applyFill="1" applyBorder="1" applyAlignment="1">
      <alignment horizontal="center" vertical="center"/>
    </xf>
    <xf numFmtId="0" fontId="51" fillId="39" borderId="125" xfId="0" applyFont="1" applyFill="1" applyBorder="1" applyAlignment="1">
      <alignment horizontal="center" vertical="center"/>
    </xf>
    <xf numFmtId="0" fontId="51" fillId="39" borderId="43" xfId="0" applyFont="1" applyFill="1" applyBorder="1" applyAlignment="1">
      <alignment vertical="center" wrapText="1"/>
    </xf>
    <xf numFmtId="0" fontId="51" fillId="39" borderId="64" xfId="0" applyFont="1" applyFill="1" applyBorder="1" applyAlignment="1">
      <alignment vertical="center" wrapText="1"/>
    </xf>
    <xf numFmtId="0" fontId="12" fillId="38" borderId="38" xfId="0" applyFont="1" applyFill="1" applyBorder="1" applyAlignment="1">
      <alignment horizontal="center" vertical="center" wrapText="1"/>
    </xf>
    <xf numFmtId="0" fontId="12" fillId="38" borderId="55" xfId="0" applyFont="1" applyFill="1" applyBorder="1" applyAlignment="1">
      <alignment horizontal="center" vertical="center" wrapText="1"/>
    </xf>
    <xf numFmtId="0" fontId="2" fillId="36" borderId="56" xfId="0" applyFont="1" applyFill="1" applyBorder="1" applyAlignment="1">
      <alignment horizontal="center" vertical="center" wrapText="1"/>
    </xf>
    <xf numFmtId="0" fontId="2" fillId="36" borderId="39" xfId="0" applyFont="1" applyFill="1" applyBorder="1" applyAlignment="1">
      <alignment horizontal="center" vertical="center" wrapText="1"/>
    </xf>
    <xf numFmtId="0" fontId="6" fillId="35" borderId="69" xfId="0" applyFont="1" applyFill="1" applyBorder="1" applyAlignment="1">
      <alignment horizontal="left" vertical="center" wrapText="1"/>
    </xf>
    <xf numFmtId="0" fontId="6" fillId="42" borderId="66" xfId="0" applyFont="1" applyFill="1" applyBorder="1" applyAlignment="1">
      <alignment vertical="center" wrapText="1"/>
    </xf>
    <xf numFmtId="0" fontId="6" fillId="42" borderId="44" xfId="0" applyFont="1" applyFill="1" applyBorder="1" applyAlignment="1">
      <alignment vertical="center" wrapText="1"/>
    </xf>
    <xf numFmtId="9" fontId="6" fillId="42" borderId="45" xfId="0" applyNumberFormat="1" applyFont="1" applyFill="1" applyBorder="1" applyAlignment="1">
      <alignment vertical="center" wrapText="1"/>
    </xf>
    <xf numFmtId="0" fontId="6" fillId="35" borderId="56" xfId="0" applyFont="1" applyFill="1" applyBorder="1" applyAlignment="1">
      <alignment vertical="center" wrapText="1"/>
    </xf>
    <xf numFmtId="1" fontId="6" fillId="35" borderId="39" xfId="0" applyNumberFormat="1" applyFont="1" applyFill="1" applyBorder="1" applyAlignment="1">
      <alignment vertical="center" wrapText="1"/>
    </xf>
    <xf numFmtId="9" fontId="6" fillId="35" borderId="40" xfId="0" applyNumberFormat="1" applyFont="1" applyFill="1" applyBorder="1" applyAlignment="1">
      <alignment vertical="center" wrapText="1"/>
    </xf>
    <xf numFmtId="0" fontId="6" fillId="42" borderId="66" xfId="0" applyFont="1" applyFill="1" applyBorder="1" applyAlignment="1">
      <alignment horizontal="right" vertical="center" wrapText="1"/>
    </xf>
    <xf numFmtId="0" fontId="6" fillId="42" borderId="45" xfId="0" applyFont="1" applyFill="1" applyBorder="1" applyAlignment="1">
      <alignment horizontal="right" vertical="center" wrapText="1"/>
    </xf>
    <xf numFmtId="0" fontId="6" fillId="35" borderId="40" xfId="0" applyFont="1" applyFill="1" applyBorder="1" applyAlignment="1">
      <alignment horizontal="right" vertical="center" wrapText="1"/>
    </xf>
    <xf numFmtId="0" fontId="31" fillId="0" borderId="0" xfId="0" applyFont="1" applyAlignment="1">
      <alignment wrapText="1"/>
    </xf>
    <xf numFmtId="49" fontId="40" fillId="3" borderId="0" xfId="0" applyNumberFormat="1" applyFont="1" applyFill="1" applyAlignment="1">
      <alignment vertical="center" wrapText="1"/>
    </xf>
    <xf numFmtId="0" fontId="148" fillId="0" borderId="155" xfId="0" applyFont="1" applyBorder="1"/>
    <xf numFmtId="0" fontId="6" fillId="42" borderId="66" xfId="0" applyFont="1" applyFill="1" applyBorder="1" applyAlignment="1">
      <alignment horizontal="right" vertical="center"/>
    </xf>
    <xf numFmtId="3" fontId="6" fillId="42" borderId="44" xfId="0" applyNumberFormat="1" applyFont="1" applyFill="1" applyBorder="1" applyAlignment="1">
      <alignment horizontal="right" vertical="center"/>
    </xf>
    <xf numFmtId="3" fontId="6" fillId="42" borderId="45" xfId="0" applyNumberFormat="1" applyFont="1" applyFill="1" applyBorder="1" applyAlignment="1">
      <alignment horizontal="right" vertical="center"/>
    </xf>
    <xf numFmtId="0" fontId="6" fillId="43" borderId="65" xfId="0" applyFont="1" applyFill="1" applyBorder="1" applyAlignment="1">
      <alignment vertical="center" wrapText="1"/>
    </xf>
    <xf numFmtId="0" fontId="51" fillId="39" borderId="55" xfId="0" applyFont="1" applyFill="1" applyBorder="1" applyAlignment="1">
      <alignment horizontal="center" vertical="center" wrapText="1"/>
    </xf>
    <xf numFmtId="0" fontId="51" fillId="39" borderId="15" xfId="0" applyFont="1" applyFill="1" applyBorder="1" applyAlignment="1">
      <alignment horizontal="center" vertical="center" wrapText="1"/>
    </xf>
    <xf numFmtId="0" fontId="51" fillId="39" borderId="38" xfId="0" applyFont="1" applyFill="1" applyBorder="1" applyAlignment="1">
      <alignment horizontal="center" vertical="center" wrapText="1"/>
    </xf>
    <xf numFmtId="0" fontId="51" fillId="39" borderId="16" xfId="0" applyFont="1" applyFill="1" applyBorder="1" applyAlignment="1">
      <alignment horizontal="center" vertical="center" wrapText="1"/>
    </xf>
    <xf numFmtId="0" fontId="51" fillId="39" borderId="17" xfId="0" applyFont="1" applyFill="1" applyBorder="1" applyAlignment="1">
      <alignment horizontal="center" vertical="center" wrapText="1"/>
    </xf>
    <xf numFmtId="0" fontId="12" fillId="38" borderId="73" xfId="0" applyFont="1" applyFill="1" applyBorder="1" applyAlignment="1">
      <alignment horizontal="center" vertical="center"/>
    </xf>
    <xf numFmtId="0" fontId="12" fillId="38" borderId="47" xfId="0" applyFont="1" applyFill="1" applyBorder="1" applyAlignment="1">
      <alignment horizontal="center" vertical="center"/>
    </xf>
    <xf numFmtId="0" fontId="12" fillId="39" borderId="64" xfId="0" applyFont="1" applyFill="1" applyBorder="1" applyAlignment="1">
      <alignment vertical="center"/>
    </xf>
    <xf numFmtId="0" fontId="12" fillId="39" borderId="41" xfId="0" applyFont="1" applyFill="1" applyBorder="1" applyAlignment="1">
      <alignment vertical="center" wrapText="1"/>
    </xf>
    <xf numFmtId="0" fontId="12" fillId="39" borderId="65" xfId="0" applyFont="1" applyFill="1" applyBorder="1" applyAlignment="1">
      <alignment vertical="center"/>
    </xf>
    <xf numFmtId="0" fontId="12" fillId="39" borderId="28" xfId="0" applyFont="1" applyFill="1" applyBorder="1" applyAlignment="1">
      <alignment horizontal="center" vertical="center" wrapText="1"/>
    </xf>
    <xf numFmtId="0" fontId="12" fillId="39" borderId="43" xfId="0" applyFont="1" applyFill="1" applyBorder="1" applyAlignment="1">
      <alignment horizontal="center" vertical="center" wrapText="1"/>
    </xf>
    <xf numFmtId="0" fontId="51" fillId="39" borderId="126" xfId="0" applyFont="1" applyFill="1" applyBorder="1" applyAlignment="1">
      <alignment horizontal="left" vertical="center" wrapText="1"/>
    </xf>
    <xf numFmtId="0" fontId="12" fillId="38" borderId="73" xfId="0" applyFont="1" applyFill="1" applyBorder="1" applyAlignment="1">
      <alignment horizontal="center" vertical="center" wrapText="1"/>
    </xf>
    <xf numFmtId="0" fontId="12" fillId="38" borderId="53" xfId="0" applyFont="1" applyFill="1" applyBorder="1" applyAlignment="1">
      <alignment horizontal="center" vertical="center" wrapText="1"/>
    </xf>
    <xf numFmtId="49" fontId="40" fillId="0" borderId="0" xfId="0" applyNumberFormat="1" applyFont="1" applyAlignment="1">
      <alignment vertical="center" wrapText="1"/>
    </xf>
    <xf numFmtId="0" fontId="38" fillId="0" borderId="0" xfId="0" applyFont="1"/>
    <xf numFmtId="0" fontId="71" fillId="0" borderId="156" xfId="0" applyFont="1" applyBorder="1" applyAlignment="1">
      <alignment horizontal="left"/>
    </xf>
    <xf numFmtId="0" fontId="12" fillId="38" borderId="142" xfId="0" applyFont="1" applyFill="1" applyBorder="1" applyAlignment="1">
      <alignment horizontal="center" vertical="center" wrapText="1"/>
    </xf>
    <xf numFmtId="0" fontId="12" fillId="38" borderId="149" xfId="0" applyFont="1" applyFill="1" applyBorder="1" applyAlignment="1">
      <alignment horizontal="center" vertical="center" wrapText="1"/>
    </xf>
    <xf numFmtId="0" fontId="12" fillId="38" borderId="150" xfId="0" applyFont="1" applyFill="1" applyBorder="1" applyAlignment="1">
      <alignment horizontal="center" vertical="center" wrapText="1"/>
    </xf>
    <xf numFmtId="0" fontId="12" fillId="38" borderId="142" xfId="0" applyFont="1" applyFill="1" applyBorder="1" applyAlignment="1">
      <alignment vertical="center" wrapText="1"/>
    </xf>
    <xf numFmtId="0" fontId="12" fillId="38" borderId="143" xfId="0" applyFont="1" applyFill="1" applyBorder="1" applyAlignment="1">
      <alignment horizontal="center" vertical="center" wrapText="1"/>
    </xf>
    <xf numFmtId="0" fontId="12" fillId="38" borderId="15" xfId="0" applyFont="1" applyFill="1" applyBorder="1" applyAlignment="1">
      <alignment horizontal="center" vertical="center"/>
    </xf>
    <xf numFmtId="0" fontId="12" fillId="38" borderId="153" xfId="0" applyFont="1" applyFill="1" applyBorder="1" applyAlignment="1">
      <alignment horizontal="center" vertical="center"/>
    </xf>
    <xf numFmtId="9" fontId="2" fillId="35" borderId="15" xfId="0" applyNumberFormat="1" applyFont="1" applyFill="1" applyBorder="1" applyAlignment="1">
      <alignment horizontal="right" vertical="center"/>
    </xf>
    <xf numFmtId="0" fontId="27" fillId="35" borderId="147" xfId="0" applyFont="1" applyFill="1" applyBorder="1" applyAlignment="1">
      <alignment horizontal="right" vertical="center" wrapText="1"/>
    </xf>
    <xf numFmtId="0" fontId="2" fillId="35" borderId="152" xfId="0" applyFont="1" applyFill="1" applyBorder="1" applyAlignment="1">
      <alignment horizontal="center"/>
    </xf>
    <xf numFmtId="0" fontId="2" fillId="35" borderId="148" xfId="0" applyFont="1" applyFill="1" applyBorder="1" applyAlignment="1">
      <alignment horizontal="center"/>
    </xf>
    <xf numFmtId="0" fontId="12" fillId="39" borderId="53" xfId="0" applyFont="1" applyFill="1" applyBorder="1" applyAlignment="1">
      <alignment horizontal="center" vertical="center" wrapText="1"/>
    </xf>
    <xf numFmtId="3" fontId="2" fillId="35" borderId="15" xfId="0" applyNumberFormat="1" applyFont="1" applyFill="1" applyBorder="1" applyAlignment="1">
      <alignment vertical="center" wrapText="1"/>
    </xf>
    <xf numFmtId="3" fontId="2" fillId="35" borderId="38" xfId="0" applyNumberFormat="1" applyFont="1" applyFill="1" applyBorder="1" applyAlignment="1">
      <alignment vertical="center" wrapText="1"/>
    </xf>
    <xf numFmtId="0" fontId="146" fillId="36" borderId="49" xfId="0" applyFont="1" applyFill="1" applyBorder="1" applyAlignment="1">
      <alignment horizontal="left" vertical="center"/>
    </xf>
    <xf numFmtId="0" fontId="146" fillId="36" borderId="59" xfId="0" applyFont="1" applyFill="1" applyBorder="1" applyAlignment="1">
      <alignment horizontal="left" vertical="center"/>
    </xf>
    <xf numFmtId="0" fontId="146" fillId="36" borderId="57" xfId="0" applyFont="1" applyFill="1" applyBorder="1" applyAlignment="1">
      <alignment horizontal="left" vertical="center"/>
    </xf>
    <xf numFmtId="0" fontId="5" fillId="36" borderId="21" xfId="0" applyFont="1" applyFill="1" applyBorder="1" applyAlignment="1">
      <alignment horizontal="center" vertical="center" wrapText="1"/>
    </xf>
    <xf numFmtId="0" fontId="2" fillId="35" borderId="56" xfId="0" applyFont="1" applyFill="1" applyBorder="1" applyAlignment="1">
      <alignment horizontal="right" vertical="center" wrapText="1"/>
    </xf>
    <xf numFmtId="5" fontId="2" fillId="35" borderId="39" xfId="0" applyNumberFormat="1" applyFont="1" applyFill="1" applyBorder="1" applyAlignment="1">
      <alignment horizontal="right" wrapText="1"/>
    </xf>
    <xf numFmtId="173" fontId="2" fillId="35" borderId="39" xfId="0" applyNumberFormat="1" applyFont="1" applyFill="1" applyBorder="1" applyAlignment="1">
      <alignment horizontal="right" wrapText="1"/>
    </xf>
    <xf numFmtId="5" fontId="2" fillId="35" borderId="40" xfId="0" applyNumberFormat="1" applyFont="1" applyFill="1" applyBorder="1" applyAlignment="1">
      <alignment horizontal="right" wrapText="1"/>
    </xf>
    <xf numFmtId="0" fontId="12" fillId="38" borderId="142" xfId="0" applyFont="1" applyFill="1" applyBorder="1" applyAlignment="1">
      <alignment horizontal="left" vertical="center"/>
    </xf>
    <xf numFmtId="0" fontId="12" fillId="38" borderId="153" xfId="0" applyFont="1" applyFill="1" applyBorder="1" applyAlignment="1">
      <alignment horizontal="center" vertical="center" wrapText="1"/>
    </xf>
    <xf numFmtId="0" fontId="128" fillId="0" borderId="0" xfId="0" applyFont="1" applyAlignment="1">
      <alignment vertical="center" wrapText="1"/>
    </xf>
    <xf numFmtId="0" fontId="128" fillId="0" borderId="0" xfId="0" quotePrefix="1" applyFont="1" applyAlignment="1">
      <alignment vertical="center" wrapText="1"/>
    </xf>
    <xf numFmtId="0" fontId="128" fillId="0" borderId="0" xfId="0" applyFont="1" applyAlignment="1">
      <alignment vertical="center"/>
    </xf>
    <xf numFmtId="0" fontId="105" fillId="36" borderId="55" xfId="0" applyFont="1" applyFill="1" applyBorder="1" applyAlignment="1">
      <alignment horizontal="left" vertical="center"/>
    </xf>
    <xf numFmtId="0" fontId="105" fillId="35" borderId="55" xfId="0" applyFont="1" applyFill="1" applyBorder="1" applyAlignment="1">
      <alignment horizontal="left" vertical="center" indent="1"/>
    </xf>
    <xf numFmtId="0" fontId="120" fillId="0" borderId="55" xfId="0" applyFont="1" applyBorder="1" applyAlignment="1">
      <alignment horizontal="left" vertical="center" indent="2"/>
    </xf>
    <xf numFmtId="0" fontId="120" fillId="0" borderId="55" xfId="0" applyFont="1" applyBorder="1" applyAlignment="1">
      <alignment horizontal="left" vertical="center" wrapText="1" indent="2"/>
    </xf>
    <xf numFmtId="0" fontId="120" fillId="0" borderId="56" xfId="0" applyFont="1" applyBorder="1" applyAlignment="1">
      <alignment horizontal="left" vertical="center" wrapText="1" indent="2"/>
    </xf>
    <xf numFmtId="0" fontId="120" fillId="0" borderId="58" xfId="0" applyFont="1" applyBorder="1" applyAlignment="1">
      <alignment horizontal="left" vertical="center" wrapText="1" indent="2"/>
    </xf>
    <xf numFmtId="0" fontId="127" fillId="38" borderId="62" xfId="0" applyFont="1" applyFill="1" applyBorder="1" applyAlignment="1">
      <alignment vertical="center"/>
    </xf>
    <xf numFmtId="177" fontId="120" fillId="0" borderId="38" xfId="0" applyNumberFormat="1" applyFont="1" applyBorder="1" applyAlignment="1">
      <alignment vertical="center" wrapText="1"/>
    </xf>
    <xf numFmtId="0" fontId="120" fillId="0" borderId="55" xfId="0" applyFont="1" applyBorder="1" applyAlignment="1">
      <alignment vertical="center"/>
    </xf>
    <xf numFmtId="177" fontId="120" fillId="0" borderId="38" xfId="0" applyNumberFormat="1" applyFont="1" applyBorder="1" applyAlignment="1">
      <alignment vertical="center"/>
    </xf>
    <xf numFmtId="0" fontId="105" fillId="35" borderId="56" xfId="0" applyFont="1" applyFill="1" applyBorder="1" applyAlignment="1">
      <alignment horizontal="right" vertical="center"/>
    </xf>
    <xf numFmtId="42" fontId="105" fillId="35" borderId="39" xfId="0" applyNumberFormat="1" applyFont="1" applyFill="1" applyBorder="1" applyAlignment="1">
      <alignment vertical="center"/>
    </xf>
    <xf numFmtId="42" fontId="105" fillId="35" borderId="40" xfId="0" applyNumberFormat="1" applyFont="1" applyFill="1" applyBorder="1" applyAlignment="1">
      <alignment vertical="center"/>
    </xf>
    <xf numFmtId="0" fontId="123" fillId="38" borderId="36" xfId="0" applyFont="1" applyFill="1" applyBorder="1" applyAlignment="1">
      <alignment horizontal="right" vertical="center" wrapText="1"/>
    </xf>
    <xf numFmtId="0" fontId="123" fillId="38" borderId="37" xfId="0" applyFont="1" applyFill="1" applyBorder="1" applyAlignment="1">
      <alignment horizontal="right"/>
    </xf>
    <xf numFmtId="173" fontId="1" fillId="0" borderId="38" xfId="0" applyNumberFormat="1" applyFont="1" applyBorder="1" applyAlignment="1">
      <alignment horizontal="right" vertical="center"/>
    </xf>
    <xf numFmtId="0" fontId="2" fillId="35" borderId="56" xfId="0" applyFont="1" applyFill="1" applyBorder="1"/>
    <xf numFmtId="6" fontId="2" fillId="35" borderId="39" xfId="0" applyNumberFormat="1" applyFont="1" applyFill="1" applyBorder="1"/>
    <xf numFmtId="6" fontId="2" fillId="35" borderId="39" xfId="0" applyNumberFormat="1" applyFont="1" applyFill="1" applyBorder="1" applyAlignment="1">
      <alignment horizontal="right"/>
    </xf>
    <xf numFmtId="173" fontId="2" fillId="35" borderId="40" xfId="0" applyNumberFormat="1" applyFont="1" applyFill="1" applyBorder="1" applyAlignment="1">
      <alignment horizontal="right" vertical="center"/>
    </xf>
    <xf numFmtId="0" fontId="12" fillId="38" borderId="55" xfId="0" applyFont="1" applyFill="1" applyBorder="1" applyAlignment="1">
      <alignment horizontal="left" vertical="center"/>
    </xf>
    <xf numFmtId="0" fontId="12" fillId="38" borderId="84" xfId="0" applyFont="1" applyFill="1" applyBorder="1" applyAlignment="1">
      <alignment horizontal="center" vertical="center" wrapText="1"/>
    </xf>
    <xf numFmtId="41" fontId="2" fillId="35" borderId="15" xfId="228" applyNumberFormat="1" applyFont="1" applyFill="1" applyBorder="1"/>
    <xf numFmtId="41" fontId="2" fillId="35" borderId="38" xfId="228" applyNumberFormat="1" applyFont="1" applyFill="1" applyBorder="1"/>
    <xf numFmtId="0" fontId="2" fillId="35" borderId="78" xfId="0" applyFont="1" applyFill="1" applyBorder="1"/>
    <xf numFmtId="0" fontId="2" fillId="35" borderId="24" xfId="0" applyFont="1" applyFill="1" applyBorder="1"/>
    <xf numFmtId="0" fontId="2" fillId="35" borderId="56" xfId="0" applyFont="1" applyFill="1" applyBorder="1" applyAlignment="1">
      <alignment horizontal="right"/>
    </xf>
    <xf numFmtId="1" fontId="2" fillId="35" borderId="39" xfId="228" applyNumberFormat="1" applyFont="1" applyFill="1" applyBorder="1"/>
    <xf numFmtId="1" fontId="2" fillId="35" borderId="40" xfId="228" applyNumberFormat="1" applyFont="1" applyFill="1" applyBorder="1"/>
    <xf numFmtId="164" fontId="2" fillId="35" borderId="39" xfId="0" applyNumberFormat="1" applyFont="1" applyFill="1" applyBorder="1" applyAlignment="1">
      <alignment horizontal="right" vertical="top" wrapText="1"/>
    </xf>
    <xf numFmtId="0" fontId="136" fillId="0" borderId="155" xfId="0" applyFont="1" applyBorder="1"/>
    <xf numFmtId="0" fontId="32" fillId="0" borderId="154" xfId="0" applyFont="1" applyBorder="1"/>
    <xf numFmtId="0" fontId="40" fillId="30" borderId="0" xfId="0" applyFont="1" applyFill="1" applyAlignment="1">
      <alignment vertical="center"/>
    </xf>
    <xf numFmtId="0" fontId="3" fillId="35" borderId="39" xfId="0" applyFont="1" applyFill="1" applyBorder="1" applyAlignment="1">
      <alignment horizontal="right" vertical="center" wrapText="1"/>
    </xf>
    <xf numFmtId="0" fontId="3" fillId="35" borderId="39" xfId="0" applyFont="1" applyFill="1" applyBorder="1" applyAlignment="1">
      <alignment vertical="center" wrapText="1"/>
    </xf>
    <xf numFmtId="0" fontId="1" fillId="35" borderId="40" xfId="0" applyFont="1" applyFill="1" applyBorder="1" applyAlignment="1">
      <alignment horizontal="right" vertical="center" wrapText="1"/>
    </xf>
    <xf numFmtId="0" fontId="49" fillId="0" borderId="154" xfId="0" applyFont="1" applyBorder="1" applyAlignment="1">
      <alignment horizontal="left"/>
    </xf>
    <xf numFmtId="0" fontId="128" fillId="0" borderId="0" xfId="0" applyFont="1" applyAlignment="1">
      <alignment horizontal="left" vertical="center" wrapText="1"/>
    </xf>
    <xf numFmtId="0" fontId="57" fillId="0" borderId="0" xfId="1" applyFont="1" applyBorder="1" applyAlignment="1"/>
    <xf numFmtId="0" fontId="57" fillId="0" borderId="18" xfId="1" applyFont="1" applyBorder="1"/>
    <xf numFmtId="2" fontId="52" fillId="0" borderId="0" xfId="0" applyNumberFormat="1" applyFont="1"/>
    <xf numFmtId="3" fontId="27" fillId="35" borderId="81" xfId="0" applyNumberFormat="1" applyFont="1" applyFill="1" applyBorder="1" applyAlignment="1">
      <alignment vertical="center" wrapText="1"/>
    </xf>
    <xf numFmtId="0" fontId="1" fillId="0" borderId="55" xfId="0" applyFont="1" applyBorder="1" applyAlignment="1">
      <alignment vertical="center"/>
    </xf>
    <xf numFmtId="0" fontId="12" fillId="38" borderId="62" xfId="0" applyFont="1" applyFill="1" applyBorder="1" applyAlignment="1">
      <alignment horizontal="center" vertical="center"/>
    </xf>
    <xf numFmtId="0" fontId="12" fillId="38" borderId="37" xfId="0" applyFont="1" applyFill="1" applyBorder="1" applyAlignment="1">
      <alignment horizontal="center"/>
    </xf>
    <xf numFmtId="0" fontId="12" fillId="38" borderId="62" xfId="0" applyFont="1" applyFill="1" applyBorder="1" applyAlignment="1">
      <alignment vertical="center"/>
    </xf>
    <xf numFmtId="0" fontId="12" fillId="38" borderId="48" xfId="0" applyFont="1" applyFill="1" applyBorder="1" applyAlignment="1">
      <alignment horizontal="center" wrapText="1"/>
    </xf>
    <xf numFmtId="0" fontId="12" fillId="38" borderId="37" xfId="0" applyFont="1" applyFill="1" applyBorder="1" applyAlignment="1">
      <alignment horizontal="center" wrapText="1"/>
    </xf>
    <xf numFmtId="3" fontId="115" fillId="0" borderId="93" xfId="0" applyNumberFormat="1" applyFont="1" applyBorder="1"/>
    <xf numFmtId="3" fontId="3" fillId="30" borderId="133" xfId="0" applyNumberFormat="1" applyFont="1" applyFill="1" applyBorder="1" applyAlignment="1">
      <alignment vertical="center" wrapText="1"/>
    </xf>
    <xf numFmtId="3" fontId="3" fillId="30" borderId="125" xfId="0" applyNumberFormat="1" applyFont="1" applyFill="1" applyBorder="1" applyAlignment="1">
      <alignment vertical="center" wrapText="1"/>
    </xf>
    <xf numFmtId="9" fontId="3" fillId="30" borderId="42" xfId="0" applyNumberFormat="1" applyFont="1" applyFill="1" applyBorder="1" applyAlignment="1">
      <alignment horizontal="right" vertical="center" wrapText="1"/>
    </xf>
    <xf numFmtId="9" fontId="3" fillId="30" borderId="43" xfId="0" applyNumberFormat="1" applyFont="1" applyFill="1" applyBorder="1" applyAlignment="1">
      <alignment horizontal="right" vertical="center" wrapText="1"/>
    </xf>
    <xf numFmtId="9" fontId="6" fillId="0" borderId="37" xfId="227" applyFont="1" applyFill="1" applyBorder="1" applyAlignment="1">
      <alignment horizontal="right" vertical="center" wrapText="1"/>
    </xf>
    <xf numFmtId="9" fontId="6" fillId="0" borderId="38" xfId="227" applyFont="1" applyFill="1" applyBorder="1" applyAlignment="1">
      <alignment horizontal="right" vertical="center" wrapText="1"/>
    </xf>
    <xf numFmtId="9" fontId="6" fillId="28" borderId="37" xfId="227" applyFont="1" applyFill="1" applyBorder="1" applyAlignment="1">
      <alignment horizontal="right" vertical="center" wrapText="1"/>
    </xf>
    <xf numFmtId="9" fontId="6" fillId="28" borderId="38" xfId="227" applyFont="1" applyFill="1" applyBorder="1" applyAlignment="1">
      <alignment horizontal="right" vertical="center" wrapText="1"/>
    </xf>
    <xf numFmtId="9" fontId="3" fillId="0" borderId="128" xfId="0" applyNumberFormat="1" applyFont="1" applyBorder="1" applyAlignment="1">
      <alignment horizontal="right" vertical="center" wrapText="1"/>
    </xf>
    <xf numFmtId="0" fontId="1" fillId="0" borderId="15" xfId="0" applyFont="1" applyBorder="1" applyAlignment="1">
      <alignment horizontal="right" vertical="center"/>
    </xf>
    <xf numFmtId="9" fontId="1" fillId="0" borderId="38" xfId="0" applyNumberFormat="1" applyFont="1" applyBorder="1" applyAlignment="1">
      <alignment horizontal="right" vertical="center"/>
    </xf>
    <xf numFmtId="3" fontId="1" fillId="0" borderId="15" xfId="0" applyNumberFormat="1" applyFont="1" applyBorder="1" applyAlignment="1">
      <alignment horizontal="right" vertical="center"/>
    </xf>
    <xf numFmtId="5" fontId="5" fillId="0" borderId="38" xfId="14" applyNumberFormat="1" applyBorder="1" applyAlignment="1">
      <alignment horizontal="right"/>
    </xf>
    <xf numFmtId="0" fontId="27" fillId="32" borderId="18" xfId="0" applyFont="1" applyFill="1" applyBorder="1" applyAlignment="1">
      <alignment vertical="center" wrapText="1"/>
    </xf>
    <xf numFmtId="3" fontId="2" fillId="35" borderId="15" xfId="0" applyNumberFormat="1" applyFont="1" applyFill="1" applyBorder="1" applyAlignment="1">
      <alignment horizontal="right" vertical="center"/>
    </xf>
    <xf numFmtId="0" fontId="12" fillId="38" borderId="62" xfId="0" applyFont="1" applyFill="1" applyBorder="1" applyAlignment="1">
      <alignment horizontal="left"/>
    </xf>
    <xf numFmtId="0" fontId="12" fillId="38" borderId="38" xfId="0" applyFont="1" applyFill="1" applyBorder="1" applyAlignment="1">
      <alignment horizontal="center" vertical="center"/>
    </xf>
    <xf numFmtId="0" fontId="1" fillId="0" borderId="55" xfId="0" applyFont="1" applyBorder="1" applyAlignment="1">
      <alignment horizontal="left" vertical="center"/>
    </xf>
    <xf numFmtId="9" fontId="2" fillId="35" borderId="38" xfId="0" applyNumberFormat="1" applyFont="1" applyFill="1" applyBorder="1" applyAlignment="1">
      <alignment horizontal="right" vertical="center"/>
    </xf>
    <xf numFmtId="0" fontId="2" fillId="35" borderId="55" xfId="0" applyFont="1" applyFill="1" applyBorder="1" applyAlignment="1">
      <alignment horizontal="right" vertical="center" wrapText="1"/>
    </xf>
    <xf numFmtId="0" fontId="120" fillId="0" borderId="33" xfId="0" applyFont="1" applyBorder="1" applyAlignment="1">
      <alignment wrapText="1"/>
    </xf>
    <xf numFmtId="0" fontId="128" fillId="0" borderId="0" xfId="0" applyFont="1" applyAlignment="1">
      <alignment horizontal="left" vertical="top" wrapText="1"/>
    </xf>
    <xf numFmtId="0" fontId="104" fillId="0" borderId="0" xfId="0" applyFont="1" applyAlignment="1">
      <alignment vertical="center" wrapText="1"/>
    </xf>
    <xf numFmtId="0" fontId="153" fillId="0" borderId="0" xfId="0" applyFont="1" applyAlignment="1">
      <alignment vertical="top" wrapText="1"/>
    </xf>
    <xf numFmtId="0" fontId="123" fillId="38" borderId="15" xfId="0" applyFont="1" applyFill="1" applyBorder="1" applyAlignment="1">
      <alignment horizontal="center" vertical="center"/>
    </xf>
    <xf numFmtId="170" fontId="120" fillId="0" borderId="15" xfId="0" applyNumberFormat="1" applyFont="1" applyBorder="1" applyAlignment="1">
      <alignment vertical="center" wrapText="1"/>
    </xf>
    <xf numFmtId="170" fontId="120" fillId="35" borderId="15" xfId="0" applyNumberFormat="1" applyFont="1" applyFill="1" applyBorder="1" applyAlignment="1">
      <alignment vertical="center" wrapText="1"/>
    </xf>
    <xf numFmtId="170" fontId="125" fillId="0" borderId="15" xfId="0" applyNumberFormat="1" applyFont="1" applyBorder="1" applyAlignment="1">
      <alignment vertical="center"/>
    </xf>
    <xf numFmtId="170" fontId="154" fillId="0" borderId="15" xfId="0" applyNumberFormat="1" applyFont="1" applyBorder="1" applyAlignment="1">
      <alignment vertical="center"/>
    </xf>
    <xf numFmtId="170" fontId="0" fillId="35" borderId="15" xfId="0" applyNumberFormat="1" applyFill="1" applyBorder="1" applyAlignment="1">
      <alignment vertical="center" wrapText="1"/>
    </xf>
    <xf numFmtId="170" fontId="120" fillId="35" borderId="15" xfId="0" applyNumberFormat="1" applyFont="1" applyFill="1" applyBorder="1" applyAlignment="1">
      <alignment horizontal="right" vertical="center" wrapText="1"/>
    </xf>
    <xf numFmtId="0" fontId="123" fillId="38" borderId="55" xfId="0" applyFont="1" applyFill="1" applyBorder="1" applyAlignment="1">
      <alignment horizontal="center" vertical="center"/>
    </xf>
    <xf numFmtId="0" fontId="123" fillId="38" borderId="38" xfId="0" applyFont="1" applyFill="1" applyBorder="1" applyAlignment="1">
      <alignment horizontal="center" vertical="center"/>
    </xf>
    <xf numFmtId="0" fontId="120" fillId="0" borderId="55" xfId="0" applyFont="1" applyBorder="1" applyAlignment="1">
      <alignment vertical="center" wrapText="1"/>
    </xf>
    <xf numFmtId="170" fontId="105" fillId="0" borderId="38" xfId="0" applyNumberFormat="1" applyFont="1" applyBorder="1" applyAlignment="1">
      <alignment vertical="center" wrapText="1"/>
    </xf>
    <xf numFmtId="0" fontId="120" fillId="35" borderId="55" xfId="0" applyFont="1" applyFill="1" applyBorder="1" applyAlignment="1">
      <alignment vertical="center" wrapText="1"/>
    </xf>
    <xf numFmtId="170" fontId="105" fillId="35" borderId="38" xfId="0" applyNumberFormat="1" applyFont="1" applyFill="1" applyBorder="1" applyAlignment="1">
      <alignment vertical="center" wrapText="1"/>
    </xf>
    <xf numFmtId="0" fontId="125" fillId="0" borderId="55" xfId="0" applyFont="1" applyBorder="1" applyAlignment="1">
      <alignment vertical="center"/>
    </xf>
    <xf numFmtId="170" fontId="155" fillId="0" borderId="38" xfId="0" applyNumberFormat="1" applyFont="1" applyBorder="1" applyAlignment="1">
      <alignment vertical="center"/>
    </xf>
    <xf numFmtId="0" fontId="105" fillId="35" borderId="55" xfId="0" applyFont="1" applyFill="1" applyBorder="1" applyAlignment="1">
      <alignment horizontal="right" vertical="center" wrapText="1"/>
    </xf>
    <xf numFmtId="0" fontId="105" fillId="35" borderId="56" xfId="0" applyFont="1" applyFill="1" applyBorder="1" applyAlignment="1">
      <alignment horizontal="right" vertical="center" wrapText="1"/>
    </xf>
    <xf numFmtId="170" fontId="105" fillId="35" borderId="39" xfId="0" applyNumberFormat="1" applyFont="1" applyFill="1" applyBorder="1" applyAlignment="1">
      <alignment vertical="center" wrapText="1"/>
    </xf>
    <xf numFmtId="170" fontId="0" fillId="35" borderId="39" xfId="0" applyNumberFormat="1" applyFill="1" applyBorder="1" applyAlignment="1">
      <alignment vertical="center" wrapText="1"/>
    </xf>
    <xf numFmtId="170" fontId="105" fillId="35" borderId="39" xfId="0" applyNumberFormat="1" applyFont="1" applyFill="1" applyBorder="1" applyAlignment="1">
      <alignment horizontal="right" vertical="center" wrapText="1"/>
    </xf>
    <xf numFmtId="170" fontId="105" fillId="35" borderId="40" xfId="0" applyNumberFormat="1" applyFont="1" applyFill="1" applyBorder="1" applyAlignment="1">
      <alignment vertical="center" wrapText="1"/>
    </xf>
    <xf numFmtId="10" fontId="38" fillId="0" borderId="0" xfId="0" applyNumberFormat="1" applyFont="1" applyAlignment="1">
      <alignment vertical="center"/>
    </xf>
    <xf numFmtId="0" fontId="2" fillId="35" borderId="16" xfId="0" applyFont="1" applyFill="1" applyBorder="1" applyAlignment="1">
      <alignment horizontal="right" vertical="center"/>
    </xf>
    <xf numFmtId="0" fontId="1" fillId="0" borderId="16" xfId="0" applyFont="1" applyBorder="1" applyAlignment="1">
      <alignment horizontal="right" vertical="center"/>
    </xf>
    <xf numFmtId="0" fontId="127" fillId="38" borderId="15" xfId="0" applyFont="1" applyFill="1" applyBorder="1" applyAlignment="1">
      <alignment horizontal="center" vertical="center"/>
    </xf>
    <xf numFmtId="9" fontId="152" fillId="35" borderId="16" xfId="0" applyNumberFormat="1" applyFont="1" applyFill="1" applyBorder="1" applyAlignment="1">
      <alignment horizontal="right" vertical="center"/>
    </xf>
    <xf numFmtId="9" fontId="1" fillId="0" borderId="16" xfId="227" applyFont="1" applyBorder="1" applyAlignment="1">
      <alignment horizontal="right" vertical="center"/>
    </xf>
    <xf numFmtId="9" fontId="125" fillId="0" borderId="16" xfId="227" applyFont="1" applyBorder="1" applyAlignment="1">
      <alignment horizontal="right" vertical="center"/>
    </xf>
    <xf numFmtId="3" fontId="1" fillId="0" borderId="16" xfId="0" applyNumberFormat="1" applyFont="1" applyBorder="1" applyAlignment="1">
      <alignment horizontal="right" vertical="center"/>
    </xf>
    <xf numFmtId="0" fontId="157" fillId="0" borderId="0" xfId="0" applyFont="1"/>
    <xf numFmtId="0" fontId="27" fillId="0" borderId="55" xfId="0" applyFont="1" applyBorder="1" applyAlignment="1">
      <alignment horizontal="left" vertical="center" wrapText="1"/>
    </xf>
    <xf numFmtId="0" fontId="27" fillId="0" borderId="56" xfId="0" applyFont="1" applyBorder="1" applyAlignment="1">
      <alignment horizontal="left" vertical="center" wrapText="1"/>
    </xf>
    <xf numFmtId="0" fontId="5" fillId="0" borderId="56" xfId="0" applyFont="1" applyBorder="1" applyAlignment="1">
      <alignment horizontal="left" wrapText="1" indent="3"/>
    </xf>
    <xf numFmtId="0" fontId="138" fillId="37" borderId="53" xfId="1" applyFont="1" applyFill="1" applyBorder="1" applyAlignment="1">
      <alignment vertical="center" wrapText="1"/>
    </xf>
    <xf numFmtId="0" fontId="138" fillId="37" borderId="158" xfId="1" applyFont="1" applyFill="1" applyBorder="1" applyAlignment="1">
      <alignment vertical="center" wrapText="1"/>
    </xf>
    <xf numFmtId="0" fontId="138" fillId="37" borderId="160" xfId="1" applyFont="1" applyFill="1" applyBorder="1" applyAlignment="1">
      <alignment vertical="center"/>
    </xf>
    <xf numFmtId="0" fontId="5" fillId="0" borderId="38" xfId="0" applyFont="1" applyBorder="1" applyAlignment="1">
      <alignment vertical="center" wrapText="1"/>
    </xf>
    <xf numFmtId="172" fontId="27" fillId="35" borderId="40" xfId="0" applyNumberFormat="1" applyFont="1" applyFill="1" applyBorder="1" applyAlignment="1">
      <alignment horizontal="right"/>
    </xf>
    <xf numFmtId="171" fontId="5" fillId="0" borderId="38" xfId="0" applyNumberFormat="1" applyFont="1" applyBorder="1" applyAlignment="1">
      <alignment vertical="center" wrapText="1"/>
    </xf>
    <xf numFmtId="3" fontId="27" fillId="35" borderId="40" xfId="0" applyNumberFormat="1" applyFont="1" applyFill="1" applyBorder="1" applyAlignment="1">
      <alignment horizontal="right"/>
    </xf>
    <xf numFmtId="3" fontId="5" fillId="0" borderId="38" xfId="0" applyNumberFormat="1" applyFont="1" applyBorder="1" applyAlignment="1">
      <alignment vertical="center" wrapText="1"/>
    </xf>
    <xf numFmtId="0" fontId="12" fillId="38" borderId="62" xfId="230" applyFont="1" applyFill="1" applyBorder="1" applyAlignment="1">
      <alignment horizontal="left" vertical="center" wrapText="1"/>
    </xf>
    <xf numFmtId="0" fontId="12" fillId="38" borderId="36" xfId="230" applyFont="1" applyFill="1" applyBorder="1" applyAlignment="1">
      <alignment horizontal="center" vertical="center" wrapText="1"/>
    </xf>
    <xf numFmtId="0" fontId="12" fillId="38" borderId="37" xfId="230" applyFont="1" applyFill="1" applyBorder="1" applyAlignment="1">
      <alignment horizontal="center" vertical="center" wrapText="1"/>
    </xf>
    <xf numFmtId="0" fontId="1" fillId="0" borderId="55" xfId="0" applyFont="1" applyBorder="1" applyAlignment="1">
      <alignment horizontal="left" vertical="center" wrapText="1"/>
    </xf>
    <xf numFmtId="0" fontId="1" fillId="0" borderId="38" xfId="0" applyFont="1" applyBorder="1" applyAlignment="1">
      <alignment horizontal="left" vertical="center" wrapText="1"/>
    </xf>
    <xf numFmtId="0" fontId="1" fillId="28" borderId="55" xfId="229" applyFont="1" applyFill="1" applyBorder="1" applyAlignment="1">
      <alignment horizontal="left" vertical="center" wrapText="1"/>
    </xf>
    <xf numFmtId="0" fontId="1" fillId="28" borderId="56" xfId="229" applyFont="1" applyFill="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2" fillId="38" borderId="48" xfId="0" applyFont="1" applyFill="1" applyBorder="1" applyAlignment="1">
      <alignment horizontal="center" vertical="center" wrapText="1"/>
    </xf>
    <xf numFmtId="0" fontId="1" fillId="0" borderId="56" xfId="0" applyFont="1" applyBorder="1"/>
    <xf numFmtId="0" fontId="1" fillId="0" borderId="39" xfId="0" applyFont="1" applyBorder="1"/>
    <xf numFmtId="0" fontId="1" fillId="0" borderId="40" xfId="0" applyFont="1" applyBorder="1"/>
    <xf numFmtId="0" fontId="1" fillId="0" borderId="55" xfId="0" applyFont="1" applyBorder="1" applyAlignment="1">
      <alignment wrapText="1"/>
    </xf>
    <xf numFmtId="0" fontId="3" fillId="3" borderId="38" xfId="0" applyFont="1" applyFill="1" applyBorder="1" applyAlignment="1">
      <alignment horizontal="right" vertical="center" wrapText="1"/>
    </xf>
    <xf numFmtId="0" fontId="1" fillId="0" borderId="56" xfId="0" applyFont="1" applyBorder="1" applyAlignment="1">
      <alignment wrapText="1"/>
    </xf>
    <xf numFmtId="49" fontId="1" fillId="0" borderId="39" xfId="0" applyNumberFormat="1" applyFont="1" applyBorder="1" applyAlignment="1">
      <alignment horizontal="right" vertical="center" wrapText="1"/>
    </xf>
    <xf numFmtId="49" fontId="1" fillId="0" borderId="40" xfId="0" applyNumberFormat="1" applyFont="1" applyBorder="1" applyAlignment="1">
      <alignment horizontal="right" vertical="center" wrapText="1"/>
    </xf>
    <xf numFmtId="0" fontId="12" fillId="38" borderId="62" xfId="0" applyFont="1" applyFill="1" applyBorder="1" applyAlignment="1">
      <alignment horizontal="center" vertical="center" wrapText="1"/>
    </xf>
    <xf numFmtId="0" fontId="1" fillId="28" borderId="55" xfId="0" applyFont="1" applyFill="1" applyBorder="1" applyAlignment="1">
      <alignment vertical="center" wrapText="1"/>
    </xf>
    <xf numFmtId="1" fontId="1" fillId="3" borderId="38" xfId="0" applyNumberFormat="1" applyFont="1" applyFill="1" applyBorder="1" applyAlignment="1">
      <alignment horizontal="right" vertical="center" wrapText="1"/>
    </xf>
    <xf numFmtId="1" fontId="3" fillId="3" borderId="38" xfId="0" applyNumberFormat="1" applyFont="1" applyFill="1" applyBorder="1" applyAlignment="1">
      <alignment horizontal="right" vertical="center" wrapText="1"/>
    </xf>
    <xf numFmtId="164" fontId="1" fillId="3" borderId="38" xfId="0" applyNumberFormat="1" applyFont="1" applyFill="1" applyBorder="1" applyAlignment="1">
      <alignment horizontal="right" vertical="center" wrapText="1"/>
    </xf>
    <xf numFmtId="164" fontId="3" fillId="3" borderId="38" xfId="0" applyNumberFormat="1" applyFont="1" applyFill="1" applyBorder="1" applyAlignment="1">
      <alignment horizontal="right" vertical="center" wrapText="1"/>
    </xf>
    <xf numFmtId="0" fontId="2" fillId="35" borderId="56" xfId="0" applyFont="1" applyFill="1" applyBorder="1" applyAlignment="1">
      <alignment vertical="center" wrapText="1"/>
    </xf>
    <xf numFmtId="164" fontId="6" fillId="35" borderId="39" xfId="0" applyNumberFormat="1" applyFont="1" applyFill="1" applyBorder="1" applyAlignment="1">
      <alignment horizontal="right" vertical="center" wrapText="1"/>
    </xf>
    <xf numFmtId="164" fontId="6" fillId="35" borderId="40" xfId="0" applyNumberFormat="1" applyFont="1" applyFill="1" applyBorder="1" applyAlignment="1">
      <alignment horizontal="right" vertical="center" wrapText="1"/>
    </xf>
    <xf numFmtId="3" fontId="27" fillId="35" borderId="39" xfId="0" applyNumberFormat="1" applyFont="1" applyFill="1" applyBorder="1" applyAlignment="1">
      <alignment horizontal="right" vertical="center" wrapText="1"/>
    </xf>
    <xf numFmtId="3" fontId="27" fillId="35" borderId="40" xfId="0" applyNumberFormat="1" applyFont="1" applyFill="1" applyBorder="1" applyAlignment="1">
      <alignment vertical="center" wrapText="1"/>
    </xf>
    <xf numFmtId="0" fontId="51" fillId="39" borderId="64" xfId="0" applyFont="1" applyFill="1" applyBorder="1" applyAlignment="1">
      <alignment horizontal="left" vertical="center"/>
    </xf>
    <xf numFmtId="0" fontId="51" fillId="39" borderId="41" xfId="0" applyFont="1" applyFill="1" applyBorder="1" applyAlignment="1">
      <alignment horizontal="center" vertical="center"/>
    </xf>
    <xf numFmtId="0" fontId="51" fillId="39" borderId="42" xfId="0" applyFont="1" applyFill="1" applyBorder="1" applyAlignment="1">
      <alignment horizontal="center" vertical="center" wrapText="1"/>
    </xf>
    <xf numFmtId="0" fontId="3" fillId="0" borderId="43" xfId="0" applyFont="1" applyBorder="1" applyAlignment="1">
      <alignment horizontal="right" vertical="center" wrapText="1"/>
    </xf>
    <xf numFmtId="0" fontId="3" fillId="0" borderId="44" xfId="0" applyFont="1" applyBorder="1" applyAlignment="1">
      <alignment horizontal="right" vertical="center" wrapText="1"/>
    </xf>
    <xf numFmtId="0" fontId="3" fillId="0" borderId="44" xfId="0" applyFont="1" applyBorder="1" applyAlignment="1">
      <alignment vertical="center" wrapText="1"/>
    </xf>
    <xf numFmtId="0" fontId="3" fillId="0" borderId="45" xfId="0" applyFont="1" applyBorder="1" applyAlignment="1">
      <alignment horizontal="right" vertical="center" wrapText="1"/>
    </xf>
    <xf numFmtId="0" fontId="51" fillId="39" borderId="41" xfId="0" applyFont="1" applyFill="1" applyBorder="1" applyAlignment="1">
      <alignment horizontal="center" vertical="center" wrapText="1"/>
    </xf>
    <xf numFmtId="0" fontId="3" fillId="0" borderId="43" xfId="0" applyFont="1" applyBorder="1" applyAlignment="1">
      <alignment vertical="center" wrapText="1"/>
    </xf>
    <xf numFmtId="0" fontId="3" fillId="0" borderId="45" xfId="0" applyFont="1" applyBorder="1" applyAlignment="1">
      <alignment vertical="center" wrapText="1"/>
    </xf>
    <xf numFmtId="0" fontId="51" fillId="39" borderId="42" xfId="0" applyFont="1" applyFill="1" applyBorder="1" applyAlignment="1">
      <alignment horizontal="center" vertical="center"/>
    </xf>
    <xf numFmtId="0" fontId="3" fillId="0" borderId="43" xfId="0" applyFont="1" applyBorder="1" applyAlignment="1">
      <alignment horizontal="right" vertical="center"/>
    </xf>
    <xf numFmtId="0" fontId="51" fillId="39" borderId="64" xfId="0" applyFont="1" applyFill="1" applyBorder="1" applyAlignment="1">
      <alignment horizontal="right" vertical="center"/>
    </xf>
    <xf numFmtId="0" fontId="5" fillId="0" borderId="65" xfId="0" applyFont="1" applyBorder="1" applyAlignment="1">
      <alignment vertical="center"/>
    </xf>
    <xf numFmtId="0" fontId="3" fillId="0" borderId="43" xfId="0" applyFont="1" applyBorder="1" applyAlignment="1">
      <alignment vertical="center"/>
    </xf>
    <xf numFmtId="0" fontId="5" fillId="0" borderId="65" xfId="0" applyFont="1" applyBorder="1" applyAlignment="1">
      <alignment vertical="center" wrapText="1"/>
    </xf>
    <xf numFmtId="0" fontId="5" fillId="0" borderId="66" xfId="0" applyFont="1" applyBorder="1" applyAlignment="1">
      <alignment vertical="center" wrapText="1"/>
    </xf>
    <xf numFmtId="0" fontId="3" fillId="0" borderId="100" xfId="0" applyFont="1" applyBorder="1" applyAlignment="1">
      <alignment horizontal="left" vertical="center"/>
    </xf>
    <xf numFmtId="0" fontId="3" fillId="0" borderId="137" xfId="0" applyFont="1" applyBorder="1" applyAlignment="1">
      <alignment vertical="center"/>
    </xf>
    <xf numFmtId="0" fontId="3" fillId="0" borderId="65" xfId="0" applyFont="1" applyBorder="1" applyAlignment="1">
      <alignment horizontal="left" vertical="center"/>
    </xf>
    <xf numFmtId="3" fontId="6" fillId="42" borderId="44" xfId="0" applyNumberFormat="1" applyFont="1" applyFill="1" applyBorder="1" applyAlignment="1">
      <alignment horizontal="right" vertical="center" wrapText="1"/>
    </xf>
    <xf numFmtId="0" fontId="6" fillId="42" borderId="44" xfId="0" applyFont="1" applyFill="1" applyBorder="1" applyAlignment="1">
      <alignment horizontal="right" vertical="center" wrapText="1"/>
    </xf>
    <xf numFmtId="0" fontId="51" fillId="39" borderId="97" xfId="0" applyFont="1" applyFill="1" applyBorder="1" applyAlignment="1">
      <alignment horizontal="left" vertical="center"/>
    </xf>
    <xf numFmtId="0" fontId="51" fillId="39" borderId="161" xfId="0" applyFont="1" applyFill="1" applyBorder="1" applyAlignment="1">
      <alignment horizontal="center" vertical="center"/>
    </xf>
    <xf numFmtId="0" fontId="51" fillId="39" borderId="162" xfId="0" applyFont="1" applyFill="1" applyBorder="1" applyAlignment="1">
      <alignment horizontal="center" vertical="center"/>
    </xf>
    <xf numFmtId="3" fontId="3" fillId="0" borderId="137" xfId="0" applyNumberFormat="1" applyFont="1" applyBorder="1" applyAlignment="1">
      <alignment vertical="center"/>
    </xf>
    <xf numFmtId="3" fontId="3" fillId="0" borderId="43" xfId="0" applyNumberFormat="1" applyFont="1" applyBorder="1" applyAlignment="1">
      <alignment vertical="center"/>
    </xf>
    <xf numFmtId="3" fontId="6" fillId="42" borderId="45" xfId="0" applyNumberFormat="1" applyFont="1" applyFill="1" applyBorder="1" applyAlignment="1">
      <alignment horizontal="right" vertical="center" wrapText="1"/>
    </xf>
    <xf numFmtId="0" fontId="51" fillId="39" borderId="64" xfId="0" applyFont="1" applyFill="1" applyBorder="1" applyAlignment="1">
      <alignment horizontal="center" vertical="center" wrapText="1"/>
    </xf>
    <xf numFmtId="0" fontId="3" fillId="30" borderId="65" xfId="0" applyFont="1" applyFill="1" applyBorder="1" applyAlignment="1">
      <alignment vertical="center" wrapText="1"/>
    </xf>
    <xf numFmtId="0" fontId="3" fillId="30" borderId="43" xfId="0" applyFont="1" applyFill="1" applyBorder="1" applyAlignment="1">
      <alignment horizontal="center" vertical="center" wrapText="1"/>
    </xf>
    <xf numFmtId="0" fontId="3" fillId="30" borderId="104" xfId="0" applyFont="1" applyFill="1" applyBorder="1" applyAlignment="1">
      <alignment vertical="center" wrapText="1"/>
    </xf>
    <xf numFmtId="0" fontId="3" fillId="30" borderId="99" xfId="0" applyFont="1" applyFill="1" applyBorder="1" applyAlignment="1">
      <alignment horizontal="center" vertical="center" wrapText="1"/>
    </xf>
    <xf numFmtId="0" fontId="3" fillId="0" borderId="65" xfId="0" applyFont="1" applyBorder="1"/>
    <xf numFmtId="0" fontId="3" fillId="30" borderId="66" xfId="0" applyFont="1" applyFill="1" applyBorder="1" applyAlignment="1">
      <alignment vertical="center" wrapText="1"/>
    </xf>
    <xf numFmtId="0" fontId="3" fillId="30" borderId="44" xfId="0" applyFont="1" applyFill="1" applyBorder="1" applyAlignment="1">
      <alignment horizontal="center" vertical="center" wrapText="1"/>
    </xf>
    <xf numFmtId="0" fontId="3" fillId="30" borderId="45" xfId="0" applyFont="1" applyFill="1" applyBorder="1" applyAlignment="1">
      <alignment horizontal="center" vertical="center" wrapText="1"/>
    </xf>
    <xf numFmtId="0" fontId="51" fillId="39" borderId="163" xfId="0" applyFont="1" applyFill="1" applyBorder="1" applyAlignment="1">
      <alignment horizontal="center" vertical="center" wrapText="1"/>
    </xf>
    <xf numFmtId="0" fontId="51" fillId="39" borderId="164" xfId="0" applyFont="1" applyFill="1" applyBorder="1" applyAlignment="1">
      <alignment horizontal="center" vertical="center" wrapText="1"/>
    </xf>
    <xf numFmtId="0" fontId="51" fillId="39" borderId="165" xfId="0" applyFont="1" applyFill="1" applyBorder="1" applyAlignment="1">
      <alignment horizontal="center" vertical="center" wrapText="1"/>
    </xf>
    <xf numFmtId="0" fontId="3" fillId="30" borderId="166" xfId="0" applyFont="1" applyFill="1" applyBorder="1" applyAlignment="1">
      <alignment vertical="center" wrapText="1"/>
    </xf>
    <xf numFmtId="0" fontId="3" fillId="30" borderId="167" xfId="0" applyFont="1" applyFill="1" applyBorder="1" applyAlignment="1">
      <alignment horizontal="center" vertical="center" wrapText="1"/>
    </xf>
    <xf numFmtId="0" fontId="3" fillId="0" borderId="167" xfId="0" applyFont="1" applyBorder="1" applyAlignment="1">
      <alignment horizontal="center" vertical="center" wrapText="1"/>
    </xf>
    <xf numFmtId="0" fontId="3" fillId="30" borderId="168" xfId="0" applyFont="1" applyFill="1" applyBorder="1" applyAlignment="1">
      <alignment vertical="center" wrapText="1"/>
    </xf>
    <xf numFmtId="0" fontId="3" fillId="30" borderId="169" xfId="0" applyFont="1" applyFill="1" applyBorder="1" applyAlignment="1">
      <alignment horizontal="center" vertical="center" wrapText="1"/>
    </xf>
    <xf numFmtId="0" fontId="3" fillId="0" borderId="169" xfId="0" applyFont="1" applyBorder="1" applyAlignment="1">
      <alignment horizontal="center" vertical="center" wrapText="1"/>
    </xf>
    <xf numFmtId="0" fontId="3" fillId="30" borderId="170" xfId="0" applyFont="1" applyFill="1" applyBorder="1" applyAlignment="1">
      <alignment horizontal="center" vertical="center" wrapText="1"/>
    </xf>
    <xf numFmtId="0" fontId="51" fillId="40" borderId="172" xfId="0" applyFont="1" applyFill="1" applyBorder="1" applyAlignment="1">
      <alignment horizontal="center" vertical="center" wrapText="1"/>
    </xf>
    <xf numFmtId="0" fontId="3" fillId="0" borderId="174" xfId="0" applyFont="1" applyBorder="1" applyAlignment="1">
      <alignment horizontal="left" vertical="center" wrapText="1"/>
    </xf>
    <xf numFmtId="0" fontId="40" fillId="0" borderId="175" xfId="0" applyFont="1" applyBorder="1" applyAlignment="1">
      <alignment horizontal="left" vertical="center" wrapText="1"/>
    </xf>
    <xf numFmtId="0" fontId="40" fillId="0" borderId="43" xfId="0" applyFont="1" applyBorder="1" applyAlignment="1">
      <alignment horizontal="left" vertical="center" wrapText="1"/>
    </xf>
    <xf numFmtId="0" fontId="40" fillId="0" borderId="99" xfId="0" applyFont="1" applyBorder="1" applyAlignment="1">
      <alignment horizontal="left" vertical="center" wrapText="1"/>
    </xf>
    <xf numFmtId="0" fontId="3" fillId="0" borderId="44" xfId="0" applyFont="1" applyBorder="1" applyAlignment="1">
      <alignment horizontal="left" vertical="center" wrapText="1"/>
    </xf>
    <xf numFmtId="0" fontId="3" fillId="0" borderId="176" xfId="0" applyFont="1" applyBorder="1" applyAlignment="1">
      <alignment horizontal="left" vertical="center" wrapText="1"/>
    </xf>
    <xf numFmtId="15" fontId="3" fillId="0" borderId="44" xfId="0" applyNumberFormat="1" applyFont="1" applyBorder="1" applyAlignment="1">
      <alignment horizontal="left" vertical="center" wrapText="1"/>
    </xf>
    <xf numFmtId="0" fontId="94" fillId="0" borderId="44" xfId="0" applyFont="1" applyBorder="1" applyAlignment="1">
      <alignment horizontal="left" vertical="center" wrapText="1"/>
    </xf>
    <xf numFmtId="0" fontId="40" fillId="0" borderId="45" xfId="0" applyFont="1" applyBorder="1" applyAlignment="1">
      <alignment horizontal="left" vertical="center" wrapText="1"/>
    </xf>
    <xf numFmtId="0" fontId="135" fillId="40" borderId="178" xfId="0" applyFont="1" applyFill="1" applyBorder="1" applyAlignment="1">
      <alignment horizontal="left" vertical="center" wrapText="1"/>
    </xf>
    <xf numFmtId="15" fontId="3" fillId="30" borderId="44" xfId="0" applyNumberFormat="1" applyFont="1" applyFill="1" applyBorder="1" applyAlignment="1">
      <alignment horizontal="left" vertical="center" wrapText="1"/>
    </xf>
    <xf numFmtId="0" fontId="40" fillId="0" borderId="44" xfId="0" applyFont="1" applyBorder="1" applyAlignment="1">
      <alignment horizontal="left" vertical="center" wrapText="1"/>
    </xf>
    <xf numFmtId="2" fontId="3" fillId="0" borderId="38" xfId="0" applyNumberFormat="1" applyFont="1" applyBorder="1" applyAlignment="1">
      <alignment horizontal="right" vertical="center" wrapText="1"/>
    </xf>
    <xf numFmtId="2" fontId="6" fillId="35" borderId="40" xfId="0" applyNumberFormat="1" applyFont="1" applyFill="1" applyBorder="1" applyAlignment="1">
      <alignment horizontal="right" vertical="center" wrapText="1"/>
    </xf>
    <xf numFmtId="179" fontId="1" fillId="0" borderId="40" xfId="0" applyNumberFormat="1" applyFont="1" applyBorder="1" applyAlignment="1">
      <alignment horizontal="right" vertical="center" wrapText="1"/>
    </xf>
    <xf numFmtId="0" fontId="12" fillId="39" borderId="59" xfId="0" applyFont="1" applyFill="1" applyBorder="1" applyAlignment="1">
      <alignment horizontal="center" vertical="center" wrapText="1"/>
    </xf>
    <xf numFmtId="164" fontId="3" fillId="0" borderId="38" xfId="2" applyNumberFormat="1" applyFont="1" applyFill="1" applyBorder="1" applyAlignment="1">
      <alignment vertical="center" wrapText="1"/>
    </xf>
    <xf numFmtId="164" fontId="6" fillId="35" borderId="40" xfId="2" applyNumberFormat="1" applyFont="1" applyFill="1" applyBorder="1" applyAlignment="1">
      <alignment horizontal="right" vertical="center" wrapText="1"/>
    </xf>
    <xf numFmtId="0" fontId="27" fillId="36" borderId="59" xfId="0" applyFont="1" applyFill="1" applyBorder="1" applyAlignment="1">
      <alignment vertical="center"/>
    </xf>
    <xf numFmtId="0" fontId="3" fillId="0" borderId="76" xfId="0" applyFont="1" applyBorder="1" applyAlignment="1">
      <alignment vertical="center" wrapText="1"/>
    </xf>
    <xf numFmtId="0" fontId="2" fillId="35" borderId="38" xfId="0" applyFont="1" applyFill="1" applyBorder="1" applyAlignment="1">
      <alignment horizontal="right" vertical="center" wrapText="1"/>
    </xf>
    <xf numFmtId="0" fontId="2" fillId="35" borderId="160" xfId="0" applyFont="1" applyFill="1" applyBorder="1" applyAlignment="1">
      <alignment horizontal="right" vertical="center" wrapText="1"/>
    </xf>
    <xf numFmtId="0" fontId="12" fillId="38" borderId="62" xfId="0" applyFont="1" applyFill="1" applyBorder="1" applyAlignment="1">
      <alignment horizontal="left" vertical="center" wrapText="1"/>
    </xf>
    <xf numFmtId="0" fontId="6" fillId="42" borderId="181" xfId="0" applyFont="1" applyFill="1" applyBorder="1" applyAlignment="1">
      <alignment horizontal="right" vertical="center" wrapText="1"/>
    </xf>
    <xf numFmtId="0" fontId="6" fillId="42" borderId="182" xfId="0" applyFont="1" applyFill="1" applyBorder="1" applyAlignment="1">
      <alignment horizontal="right" vertical="center" wrapText="1"/>
    </xf>
    <xf numFmtId="0" fontId="51" fillId="39" borderId="43" xfId="0" applyFont="1" applyFill="1" applyBorder="1" applyAlignment="1">
      <alignment wrapText="1"/>
    </xf>
    <xf numFmtId="0" fontId="3" fillId="30" borderId="117" xfId="0" applyFont="1" applyFill="1" applyBorder="1" applyAlignment="1">
      <alignment vertical="center"/>
    </xf>
    <xf numFmtId="0" fontId="3" fillId="0" borderId="43" xfId="0" applyFont="1" applyBorder="1"/>
    <xf numFmtId="0" fontId="5" fillId="0" borderId="43" xfId="0" applyFont="1" applyBorder="1" applyAlignment="1">
      <alignment wrapText="1"/>
    </xf>
    <xf numFmtId="0" fontId="6" fillId="42" borderId="138" xfId="0" applyFont="1" applyFill="1" applyBorder="1" applyAlignment="1">
      <alignment horizontal="right" vertical="center"/>
    </xf>
    <xf numFmtId="3" fontId="6" fillId="42" borderId="181" xfId="0" applyNumberFormat="1" applyFont="1" applyFill="1" applyBorder="1" applyAlignment="1">
      <alignment horizontal="right" vertical="center"/>
    </xf>
    <xf numFmtId="0" fontId="6" fillId="42" borderId="44" xfId="0" applyFont="1" applyFill="1" applyBorder="1" applyAlignment="1">
      <alignment horizontal="right" vertical="center"/>
    </xf>
    <xf numFmtId="0" fontId="6" fillId="42" borderId="45" xfId="0" applyFont="1" applyFill="1" applyBorder="1"/>
    <xf numFmtId="0" fontId="51" fillId="39" borderId="189" xfId="0" applyFont="1" applyFill="1" applyBorder="1" applyAlignment="1">
      <alignment horizontal="center" vertical="center"/>
    </xf>
    <xf numFmtId="0" fontId="51" fillId="39" borderId="118" xfId="0" applyFont="1" applyFill="1" applyBorder="1" applyAlignment="1">
      <alignment horizontal="center"/>
    </xf>
    <xf numFmtId="0" fontId="5" fillId="0" borderId="117" xfId="0" applyFont="1" applyBorder="1" applyAlignment="1">
      <alignment horizontal="left" vertical="center"/>
    </xf>
    <xf numFmtId="0" fontId="3" fillId="30" borderId="118" xfId="0" applyFont="1" applyFill="1" applyBorder="1" applyAlignment="1">
      <alignment wrapText="1"/>
    </xf>
    <xf numFmtId="0" fontId="27" fillId="42" borderId="138" xfId="0" applyFont="1" applyFill="1" applyBorder="1" applyAlignment="1">
      <alignment horizontal="left" vertical="center"/>
    </xf>
    <xf numFmtId="3" fontId="3" fillId="42" borderId="190" xfId="0" applyNumberFormat="1" applyFont="1" applyFill="1" applyBorder="1" applyAlignment="1">
      <alignment vertical="center" wrapText="1"/>
    </xf>
    <xf numFmtId="3" fontId="3" fillId="42" borderId="181" xfId="0" applyNumberFormat="1" applyFont="1" applyFill="1" applyBorder="1" applyAlignment="1">
      <alignment vertical="center" wrapText="1"/>
    </xf>
    <xf numFmtId="3" fontId="3" fillId="42" borderId="182" xfId="0" applyNumberFormat="1" applyFont="1" applyFill="1" applyBorder="1" applyAlignment="1">
      <alignment vertical="center" wrapText="1"/>
    </xf>
    <xf numFmtId="0" fontId="3" fillId="42" borderId="124" xfId="0" applyFont="1" applyFill="1" applyBorder="1" applyAlignment="1">
      <alignment wrapText="1"/>
    </xf>
    <xf numFmtId="0" fontId="51" fillId="39" borderId="43" xfId="0" applyFont="1" applyFill="1" applyBorder="1" applyAlignment="1">
      <alignment horizontal="center" vertical="center" wrapText="1"/>
    </xf>
    <xf numFmtId="0" fontId="5" fillId="0" borderId="43" xfId="0" applyFont="1" applyBorder="1" applyAlignment="1">
      <alignment horizontal="right" vertical="center"/>
    </xf>
    <xf numFmtId="3" fontId="27" fillId="42" borderId="181" xfId="0" applyNumberFormat="1" applyFont="1" applyFill="1" applyBorder="1" applyAlignment="1">
      <alignment horizontal="right" vertical="center"/>
    </xf>
    <xf numFmtId="3" fontId="27" fillId="42" borderId="44" xfId="0" applyNumberFormat="1" applyFont="1" applyFill="1" applyBorder="1" applyAlignment="1">
      <alignment horizontal="right" vertical="center"/>
    </xf>
    <xf numFmtId="0" fontId="27" fillId="42" borderId="45" xfId="0" applyFont="1" applyFill="1" applyBorder="1" applyAlignment="1">
      <alignment horizontal="right" vertical="center"/>
    </xf>
    <xf numFmtId="0" fontId="114" fillId="39" borderId="163" xfId="0" applyFont="1" applyFill="1" applyBorder="1" applyAlignment="1">
      <alignment vertical="center"/>
    </xf>
    <xf numFmtId="0" fontId="114" fillId="39" borderId="164" xfId="0" applyFont="1" applyFill="1" applyBorder="1" applyAlignment="1">
      <alignment horizontal="center" vertical="center" wrapText="1"/>
    </xf>
    <xf numFmtId="0" fontId="114" fillId="39" borderId="165" xfId="0" applyFont="1" applyFill="1" applyBorder="1" applyAlignment="1">
      <alignment horizontal="center" vertical="center" wrapText="1"/>
    </xf>
    <xf numFmtId="0" fontId="115" fillId="0" borderId="166" xfId="0" applyFont="1" applyBorder="1"/>
    <xf numFmtId="0" fontId="115" fillId="0" borderId="191" xfId="0" applyFont="1" applyBorder="1"/>
    <xf numFmtId="0" fontId="117" fillId="42" borderId="168" xfId="0" applyFont="1" applyFill="1" applyBorder="1"/>
    <xf numFmtId="3" fontId="117" fillId="42" borderId="169" xfId="0" applyNumberFormat="1" applyFont="1" applyFill="1" applyBorder="1"/>
    <xf numFmtId="0" fontId="117" fillId="42" borderId="169" xfId="0" applyFont="1" applyFill="1" applyBorder="1"/>
    <xf numFmtId="0" fontId="117" fillId="42" borderId="192" xfId="0" applyFont="1" applyFill="1" applyBorder="1"/>
    <xf numFmtId="164" fontId="3" fillId="0" borderId="40" xfId="2" applyNumberFormat="1" applyFont="1" applyFill="1" applyBorder="1" applyAlignment="1">
      <alignment vertical="center" wrapText="1"/>
    </xf>
    <xf numFmtId="0" fontId="51" fillId="39" borderId="64" xfId="0" applyFont="1" applyFill="1" applyBorder="1" applyAlignment="1">
      <alignment vertical="center"/>
    </xf>
    <xf numFmtId="0" fontId="51" fillId="39" borderId="41" xfId="0" applyFont="1" applyFill="1" applyBorder="1" applyAlignment="1">
      <alignment vertical="center" wrapText="1"/>
    </xf>
    <xf numFmtId="0" fontId="3" fillId="0" borderId="65" xfId="0" applyFont="1" applyBorder="1" applyAlignment="1">
      <alignment vertical="center"/>
    </xf>
    <xf numFmtId="3" fontId="3" fillId="0" borderId="43" xfId="0" applyNumberFormat="1" applyFont="1" applyBorder="1" applyAlignment="1">
      <alignment horizontal="right" vertical="center"/>
    </xf>
    <xf numFmtId="0" fontId="6" fillId="42" borderId="44" xfId="0" applyFont="1" applyFill="1" applyBorder="1"/>
    <xf numFmtId="0" fontId="12" fillId="38" borderId="36" xfId="0" applyFont="1" applyFill="1" applyBorder="1" applyAlignment="1">
      <alignment horizontal="left" vertical="center" wrapText="1"/>
    </xf>
    <xf numFmtId="0" fontId="5" fillId="0" borderId="44" xfId="0" applyFont="1" applyBorder="1" applyAlignment="1">
      <alignment horizontal="right" vertical="center" wrapText="1"/>
    </xf>
    <xf numFmtId="0" fontId="12" fillId="38" borderId="62" xfId="0" applyFont="1" applyFill="1" applyBorder="1" applyAlignment="1">
      <alignment horizontal="right" vertical="center" wrapText="1"/>
    </xf>
    <xf numFmtId="6" fontId="5" fillId="0" borderId="38" xfId="0" applyNumberFormat="1" applyFont="1" applyBorder="1" applyAlignment="1">
      <alignment vertical="center"/>
    </xf>
    <xf numFmtId="6" fontId="5" fillId="0" borderId="44" xfId="0" applyNumberFormat="1" applyFont="1" applyBorder="1" applyAlignment="1">
      <alignment horizontal="right" vertical="center"/>
    </xf>
    <xf numFmtId="173" fontId="5" fillId="0" borderId="40" xfId="0" applyNumberFormat="1" applyFont="1" applyBorder="1" applyAlignment="1">
      <alignment horizontal="right" vertical="center"/>
    </xf>
    <xf numFmtId="9" fontId="3" fillId="0" borderId="181" xfId="0" applyNumberFormat="1" applyFont="1" applyBorder="1" applyAlignment="1">
      <alignment horizontal="right" vertical="center" wrapText="1"/>
    </xf>
    <xf numFmtId="10" fontId="3" fillId="0" borderId="44" xfId="0" applyNumberFormat="1" applyFont="1" applyBorder="1" applyAlignment="1">
      <alignment horizontal="right" vertical="center" wrapText="1"/>
    </xf>
    <xf numFmtId="0" fontId="12" fillId="38" borderId="53" xfId="0" applyFont="1" applyFill="1" applyBorder="1" applyAlignment="1">
      <alignment horizontal="center" vertical="center"/>
    </xf>
    <xf numFmtId="9" fontId="5" fillId="0" borderId="195" xfId="0" applyNumberFormat="1" applyFont="1" applyBorder="1" applyAlignment="1">
      <alignment horizontal="right" vertical="center"/>
    </xf>
    <xf numFmtId="0" fontId="1" fillId="0" borderId="54" xfId="0" applyFont="1" applyBorder="1" applyAlignment="1">
      <alignment horizontal="left" vertical="center"/>
    </xf>
    <xf numFmtId="0" fontId="1" fillId="0" borderId="58" xfId="0" applyFont="1" applyBorder="1" applyAlignment="1">
      <alignment horizontal="left" vertical="center"/>
    </xf>
    <xf numFmtId="0" fontId="2" fillId="35" borderId="56" xfId="0" applyFont="1" applyFill="1" applyBorder="1" applyAlignment="1">
      <alignment horizontal="left" vertical="center"/>
    </xf>
    <xf numFmtId="9" fontId="2" fillId="35" borderId="39" xfId="0" applyNumberFormat="1" applyFont="1" applyFill="1" applyBorder="1" applyAlignment="1">
      <alignment horizontal="center" vertical="center"/>
    </xf>
    <xf numFmtId="9" fontId="2" fillId="35" borderId="40" xfId="0" applyNumberFormat="1" applyFont="1" applyFill="1" applyBorder="1" applyAlignment="1">
      <alignment horizontal="center" vertical="center"/>
    </xf>
    <xf numFmtId="0" fontId="12" fillId="38" borderId="62" xfId="0" applyFont="1" applyFill="1" applyBorder="1" applyAlignment="1">
      <alignment horizontal="left" vertical="center"/>
    </xf>
    <xf numFmtId="0" fontId="2" fillId="35" borderId="56" xfId="0" applyFont="1" applyFill="1" applyBorder="1" applyAlignment="1">
      <alignment horizontal="right" vertical="center"/>
    </xf>
    <xf numFmtId="9" fontId="2" fillId="35" borderId="40" xfId="0" applyNumberFormat="1" applyFont="1" applyFill="1" applyBorder="1" applyAlignment="1">
      <alignment horizontal="right" vertical="center"/>
    </xf>
    <xf numFmtId="0" fontId="2" fillId="35" borderId="81" xfId="0" applyFont="1" applyFill="1" applyBorder="1" applyAlignment="1">
      <alignment horizontal="right" vertical="center"/>
    </xf>
    <xf numFmtId="9" fontId="2" fillId="35" borderId="81" xfId="227" applyFont="1" applyFill="1" applyBorder="1" applyAlignment="1">
      <alignment horizontal="right" vertical="center"/>
    </xf>
    <xf numFmtId="0" fontId="2" fillId="35" borderId="39" xfId="0" applyFont="1" applyFill="1" applyBorder="1" applyAlignment="1">
      <alignment horizontal="right" vertical="center"/>
    </xf>
    <xf numFmtId="9" fontId="2" fillId="35" borderId="39" xfId="0" applyNumberFormat="1" applyFont="1" applyFill="1" applyBorder="1" applyAlignment="1">
      <alignment horizontal="right" vertical="center"/>
    </xf>
    <xf numFmtId="176" fontId="2" fillId="35" borderId="40" xfId="0" applyNumberFormat="1" applyFont="1" applyFill="1" applyBorder="1" applyAlignment="1">
      <alignment horizontal="right" vertical="center"/>
    </xf>
    <xf numFmtId="0" fontId="12" fillId="38" borderId="36" xfId="0" applyFont="1" applyFill="1" applyBorder="1" applyAlignment="1">
      <alignment horizontal="left" vertical="center"/>
    </xf>
    <xf numFmtId="0" fontId="12" fillId="38" borderId="36" xfId="0" applyFont="1" applyFill="1" applyBorder="1" applyAlignment="1">
      <alignment vertical="center" wrapText="1"/>
    </xf>
    <xf numFmtId="0" fontId="12" fillId="38" borderId="37" xfId="0" applyFont="1" applyFill="1" applyBorder="1" applyAlignment="1">
      <alignment vertical="center" wrapText="1"/>
    </xf>
    <xf numFmtId="0" fontId="5" fillId="0" borderId="38" xfId="0" applyFont="1" applyBorder="1" applyAlignment="1">
      <alignment horizontal="center" vertical="center" wrapText="1"/>
    </xf>
    <xf numFmtId="0" fontId="120" fillId="0" borderId="38" xfId="0" applyFont="1" applyBorder="1" applyAlignment="1">
      <alignment horizontal="center" vertical="center" wrapText="1"/>
    </xf>
    <xf numFmtId="0" fontId="120" fillId="0" borderId="43" xfId="0" applyFont="1" applyBorder="1" applyAlignment="1">
      <alignment horizontal="center" vertical="center" wrapText="1"/>
    </xf>
    <xf numFmtId="0" fontId="3" fillId="0" borderId="65" xfId="0" applyFont="1" applyBorder="1" applyAlignment="1">
      <alignment wrapText="1"/>
    </xf>
    <xf numFmtId="0" fontId="3" fillId="0" borderId="118" xfId="0" applyFont="1" applyBorder="1" applyAlignment="1">
      <alignment horizontal="center" wrapText="1"/>
    </xf>
    <xf numFmtId="0" fontId="3" fillId="0" borderId="137" xfId="0" applyFont="1" applyBorder="1" applyAlignment="1">
      <alignment horizontal="center" vertical="center" wrapText="1"/>
    </xf>
    <xf numFmtId="0" fontId="3" fillId="0" borderId="43" xfId="0" applyFont="1" applyBorder="1" applyAlignment="1">
      <alignment horizontal="center" vertical="center" wrapText="1"/>
    </xf>
    <xf numFmtId="0" fontId="1" fillId="0" borderId="38" xfId="0" applyFont="1" applyBorder="1" applyAlignment="1">
      <alignment horizontal="center" vertical="center" wrapText="1"/>
    </xf>
    <xf numFmtId="0" fontId="1" fillId="28" borderId="38" xfId="0" applyFont="1" applyFill="1" applyBorder="1" applyAlignment="1">
      <alignment horizontal="center" vertical="center" wrapText="1"/>
    </xf>
    <xf numFmtId="0" fontId="1" fillId="28" borderId="55" xfId="0" applyFont="1" applyFill="1" applyBorder="1" applyAlignment="1">
      <alignment horizontal="left" vertical="center" wrapText="1"/>
    </xf>
    <xf numFmtId="0" fontId="1" fillId="28" borderId="56" xfId="0" applyFont="1" applyFill="1" applyBorder="1" applyAlignment="1">
      <alignment horizontal="left" vertical="center" wrapText="1"/>
    </xf>
    <xf numFmtId="0" fontId="1" fillId="28" borderId="39" xfId="0" applyFont="1" applyFill="1" applyBorder="1" applyAlignment="1">
      <alignment horizontal="left" vertical="center" wrapText="1"/>
    </xf>
    <xf numFmtId="0" fontId="1" fillId="28" borderId="39" xfId="0" applyFont="1" applyFill="1" applyBorder="1" applyAlignment="1">
      <alignment horizontal="left" vertical="center"/>
    </xf>
    <xf numFmtId="0" fontId="1" fillId="28" borderId="40" xfId="0" applyFont="1" applyFill="1" applyBorder="1" applyAlignment="1">
      <alignment horizontal="center" vertical="center" wrapText="1"/>
    </xf>
    <xf numFmtId="0" fontId="5" fillId="0" borderId="40" xfId="0" applyFont="1" applyBorder="1" applyAlignment="1">
      <alignment vertical="center" wrapText="1"/>
    </xf>
    <xf numFmtId="0" fontId="12" fillId="38" borderId="73" xfId="0" applyFont="1" applyFill="1" applyBorder="1" applyAlignment="1">
      <alignment horizontal="right" vertical="center" wrapText="1"/>
    </xf>
    <xf numFmtId="0" fontId="5" fillId="0" borderId="196" xfId="0" applyFont="1" applyBorder="1" applyAlignment="1">
      <alignment vertical="center" wrapText="1"/>
    </xf>
    <xf numFmtId="178" fontId="5" fillId="0" borderId="197" xfId="0" applyNumberFormat="1" applyFont="1" applyBorder="1" applyAlignment="1">
      <alignment vertical="center" wrapText="1"/>
    </xf>
    <xf numFmtId="1" fontId="5" fillId="0" borderId="197" xfId="0" applyNumberFormat="1" applyFont="1" applyBorder="1" applyAlignment="1">
      <alignment vertical="center" wrapText="1"/>
    </xf>
    <xf numFmtId="0" fontId="5" fillId="0" borderId="198" xfId="0" applyFont="1" applyBorder="1" applyAlignment="1">
      <alignment vertical="center" wrapText="1"/>
    </xf>
    <xf numFmtId="9" fontId="5" fillId="0" borderId="199" xfId="0" applyNumberFormat="1" applyFont="1" applyBorder="1" applyAlignment="1">
      <alignment vertical="center" wrapText="1"/>
    </xf>
    <xf numFmtId="0" fontId="12" fillId="38" borderId="57" xfId="0" applyFont="1" applyFill="1" applyBorder="1" applyAlignment="1">
      <alignment horizontal="right" vertical="center" wrapText="1"/>
    </xf>
    <xf numFmtId="0" fontId="101" fillId="0" borderId="56" xfId="0" applyFont="1" applyBorder="1" applyAlignment="1">
      <alignment vertical="center" wrapText="1"/>
    </xf>
    <xf numFmtId="6" fontId="101" fillId="0" borderId="39" xfId="0" applyNumberFormat="1" applyFont="1" applyBorder="1" applyAlignment="1">
      <alignment vertical="center" wrapText="1"/>
    </xf>
    <xf numFmtId="6" fontId="101" fillId="0" borderId="39" xfId="0" applyNumberFormat="1" applyFont="1" applyBorder="1" applyAlignment="1">
      <alignment horizontal="right" vertical="center" wrapText="1"/>
    </xf>
    <xf numFmtId="6" fontId="101" fillId="0" borderId="40" xfId="0" applyNumberFormat="1" applyFont="1" applyBorder="1" applyAlignment="1">
      <alignment vertical="center" wrapText="1"/>
    </xf>
    <xf numFmtId="0" fontId="127" fillId="38" borderId="36" xfId="0" applyFont="1" applyFill="1" applyBorder="1" applyAlignment="1">
      <alignment horizontal="center" vertical="center"/>
    </xf>
    <xf numFmtId="0" fontId="127" fillId="38" borderId="37" xfId="0" applyFont="1" applyFill="1" applyBorder="1" applyAlignment="1">
      <alignment horizontal="center" vertical="center"/>
    </xf>
    <xf numFmtId="0" fontId="12" fillId="39" borderId="62" xfId="0" applyFont="1" applyFill="1" applyBorder="1" applyAlignment="1">
      <alignment horizontal="left" vertical="center" wrapText="1"/>
    </xf>
    <xf numFmtId="0" fontId="27" fillId="0" borderId="55" xfId="0" applyFont="1" applyBorder="1" applyAlignment="1">
      <alignment vertical="center" wrapText="1"/>
    </xf>
    <xf numFmtId="2" fontId="5" fillId="0" borderId="38" xfId="0" applyNumberFormat="1" applyFont="1" applyBorder="1" applyAlignment="1">
      <alignment vertical="center" wrapText="1"/>
    </xf>
    <xf numFmtId="0" fontId="27" fillId="35" borderId="56" xfId="0" applyFont="1" applyFill="1" applyBorder="1" applyAlignment="1">
      <alignment vertical="center" wrapText="1"/>
    </xf>
    <xf numFmtId="2" fontId="27" fillId="35" borderId="39" xfId="0" applyNumberFormat="1" applyFont="1" applyFill="1" applyBorder="1" applyAlignment="1">
      <alignment vertical="center" wrapText="1"/>
    </xf>
    <xf numFmtId="2" fontId="27" fillId="35" borderId="39" xfId="0" applyNumberFormat="1" applyFont="1" applyFill="1" applyBorder="1" applyAlignment="1">
      <alignment horizontal="right" vertical="center"/>
    </xf>
    <xf numFmtId="2" fontId="27" fillId="35" borderId="40" xfId="0" applyNumberFormat="1" applyFont="1" applyFill="1" applyBorder="1" applyAlignment="1">
      <alignment horizontal="right" vertical="center"/>
    </xf>
    <xf numFmtId="0" fontId="6" fillId="42" borderId="66" xfId="0" applyFont="1" applyFill="1" applyBorder="1" applyAlignment="1">
      <alignment horizontal="left" vertical="center"/>
    </xf>
    <xf numFmtId="3" fontId="6" fillId="42" borderId="45" xfId="0" applyNumberFormat="1" applyFont="1" applyFill="1" applyBorder="1" applyAlignment="1">
      <alignment vertical="center"/>
    </xf>
    <xf numFmtId="0" fontId="5" fillId="0" borderId="65" xfId="0" applyFont="1" applyBorder="1" applyAlignment="1">
      <alignment horizontal="left" vertical="center"/>
    </xf>
    <xf numFmtId="0" fontId="5" fillId="0" borderId="44" xfId="0" applyFont="1" applyBorder="1" applyAlignment="1">
      <alignment vertical="center"/>
    </xf>
    <xf numFmtId="0" fontId="5" fillId="0" borderId="44" xfId="0" applyFont="1" applyBorder="1" applyAlignment="1">
      <alignment horizontal="right" vertical="center"/>
    </xf>
    <xf numFmtId="0" fontId="5" fillId="0" borderId="45" xfId="0" applyFont="1" applyBorder="1" applyAlignment="1">
      <alignment horizontal="right" vertical="center"/>
    </xf>
    <xf numFmtId="164" fontId="27" fillId="35" borderId="39" xfId="2" applyNumberFormat="1" applyFont="1" applyFill="1" applyBorder="1" applyAlignment="1">
      <alignment horizontal="right" vertical="center" wrapText="1"/>
    </xf>
    <xf numFmtId="3" fontId="27" fillId="35" borderId="40" xfId="0" applyNumberFormat="1" applyFont="1" applyFill="1" applyBorder="1" applyAlignment="1">
      <alignment horizontal="right" vertical="center" wrapText="1"/>
    </xf>
    <xf numFmtId="0" fontId="27" fillId="43" borderId="70" xfId="0" applyFont="1" applyFill="1" applyBorder="1" applyAlignment="1">
      <alignment horizontal="left" vertical="center" wrapText="1"/>
    </xf>
    <xf numFmtId="0" fontId="5" fillId="0" borderId="55" xfId="0" applyFont="1" applyBorder="1" applyAlignment="1">
      <alignment horizontal="left" indent="1"/>
    </xf>
    <xf numFmtId="0" fontId="5" fillId="0" borderId="56" xfId="0" applyFont="1" applyBorder="1" applyAlignment="1">
      <alignment horizontal="left" indent="1"/>
    </xf>
    <xf numFmtId="0" fontId="120" fillId="0" borderId="56" xfId="0" applyFont="1" applyBorder="1" applyAlignment="1">
      <alignment vertical="center" wrapText="1"/>
    </xf>
    <xf numFmtId="177" fontId="3" fillId="0" borderId="39" xfId="0" applyNumberFormat="1" applyFont="1" applyBorder="1" applyAlignment="1">
      <alignment vertical="center" wrapText="1"/>
    </xf>
    <xf numFmtId="177" fontId="3" fillId="0" borderId="40" xfId="0" applyNumberFormat="1" applyFont="1" applyBorder="1" applyAlignment="1">
      <alignment vertical="center" wrapText="1"/>
    </xf>
    <xf numFmtId="0" fontId="12" fillId="38" borderId="91" xfId="0" applyFont="1" applyFill="1" applyBorder="1" applyAlignment="1">
      <alignment horizontal="center" vertical="center" wrapText="1"/>
    </xf>
    <xf numFmtId="0" fontId="1" fillId="0" borderId="39" xfId="0" applyFont="1" applyBorder="1" applyAlignment="1">
      <alignment vertical="center" wrapText="1"/>
    </xf>
    <xf numFmtId="0" fontId="1" fillId="0" borderId="40" xfId="0" applyFont="1" applyBorder="1" applyAlignment="1">
      <alignment vertical="center" wrapText="1"/>
    </xf>
    <xf numFmtId="0" fontId="36" fillId="37" borderId="51" xfId="0" applyFont="1" applyFill="1" applyBorder="1" applyAlignment="1">
      <alignment horizontal="left" vertical="center" indent="1"/>
    </xf>
    <xf numFmtId="0" fontId="36" fillId="37" borderId="160" xfId="0" applyFont="1" applyFill="1" applyBorder="1" applyAlignment="1">
      <alignment horizontal="left" vertical="center" indent="1"/>
    </xf>
    <xf numFmtId="0" fontId="36" fillId="37" borderId="46" xfId="0" applyFont="1" applyFill="1" applyBorder="1" applyAlignment="1">
      <alignment horizontal="left" vertical="center" wrapText="1" indent="1"/>
    </xf>
    <xf numFmtId="0" fontId="36" fillId="37" borderId="53" xfId="0" applyFont="1" applyFill="1" applyBorder="1" applyAlignment="1">
      <alignment horizontal="left" vertical="center" wrapText="1" indent="1"/>
    </xf>
    <xf numFmtId="0" fontId="36" fillId="37" borderId="51" xfId="0" applyFont="1" applyFill="1" applyBorder="1" applyAlignment="1">
      <alignment horizontal="left" vertical="center" wrapText="1" indent="1"/>
    </xf>
    <xf numFmtId="0" fontId="36" fillId="37" borderId="160" xfId="0" applyFont="1" applyFill="1" applyBorder="1" applyAlignment="1">
      <alignment horizontal="left" vertical="center" wrapText="1" indent="1"/>
    </xf>
    <xf numFmtId="0" fontId="36" fillId="37" borderId="50" xfId="0" applyFont="1" applyFill="1" applyBorder="1" applyAlignment="1">
      <alignment horizontal="left" vertical="center" wrapText="1" indent="1"/>
    </xf>
    <xf numFmtId="0" fontId="36" fillId="37" borderId="158" xfId="0" applyFont="1" applyFill="1" applyBorder="1" applyAlignment="1">
      <alignment horizontal="left" vertical="center" wrapText="1" indent="1"/>
    </xf>
    <xf numFmtId="0" fontId="138" fillId="37" borderId="0" xfId="1" applyFont="1" applyFill="1" applyBorder="1" applyAlignment="1">
      <alignment vertical="center" wrapText="1"/>
    </xf>
    <xf numFmtId="0" fontId="36" fillId="37" borderId="53" xfId="0" applyFont="1" applyFill="1" applyBorder="1" applyAlignment="1">
      <alignment vertical="center" wrapText="1"/>
    </xf>
    <xf numFmtId="0" fontId="0" fillId="37" borderId="46" xfId="0" applyFill="1" applyBorder="1"/>
    <xf numFmtId="0" fontId="36" fillId="37" borderId="0" xfId="1" applyFont="1" applyFill="1" applyBorder="1" applyAlignment="1">
      <alignment vertical="center" wrapText="1"/>
    </xf>
    <xf numFmtId="0" fontId="138" fillId="37" borderId="46" xfId="1" applyFont="1" applyFill="1" applyBorder="1" applyAlignment="1">
      <alignment vertical="center" wrapText="1"/>
    </xf>
    <xf numFmtId="0" fontId="36" fillId="37" borderId="52" xfId="1" applyFont="1" applyFill="1" applyBorder="1" applyAlignment="1">
      <alignment vertical="center" wrapText="1"/>
    </xf>
    <xf numFmtId="0" fontId="138" fillId="37" borderId="52" xfId="1" applyFont="1" applyFill="1" applyBorder="1" applyAlignment="1">
      <alignment vertical="center" wrapText="1"/>
    </xf>
    <xf numFmtId="0" fontId="138" fillId="37" borderId="50" xfId="1" applyFont="1" applyFill="1" applyBorder="1" applyAlignment="1">
      <alignment vertical="center" wrapText="1"/>
    </xf>
    <xf numFmtId="0" fontId="138" fillId="37" borderId="51" xfId="1" applyFont="1" applyFill="1" applyBorder="1" applyAlignment="1">
      <alignment vertical="center"/>
    </xf>
    <xf numFmtId="0" fontId="36" fillId="37" borderId="61" xfId="1" applyFont="1" applyFill="1" applyBorder="1" applyAlignment="1">
      <alignment vertical="center" wrapText="1"/>
    </xf>
    <xf numFmtId="0" fontId="138" fillId="37" borderId="61" xfId="1" applyFont="1" applyFill="1" applyBorder="1" applyAlignment="1">
      <alignment vertical="center"/>
    </xf>
    <xf numFmtId="0" fontId="160" fillId="0" borderId="0" xfId="0" applyFont="1"/>
    <xf numFmtId="2" fontId="120" fillId="0" borderId="200" xfId="0" applyNumberFormat="1" applyFont="1" applyBorder="1" applyAlignment="1">
      <alignment horizontal="right" vertical="center" wrapText="1"/>
    </xf>
    <xf numFmtId="2" fontId="120" fillId="28" borderId="200" xfId="0" applyNumberFormat="1" applyFont="1" applyFill="1" applyBorder="1" applyAlignment="1">
      <alignment vertical="center" wrapText="1"/>
    </xf>
    <xf numFmtId="0" fontId="120" fillId="28" borderId="200" xfId="0" applyFont="1" applyFill="1" applyBorder="1" applyAlignment="1">
      <alignment vertical="center" wrapText="1"/>
    </xf>
    <xf numFmtId="0" fontId="120" fillId="0" borderId="200" xfId="0" applyFont="1" applyBorder="1" applyAlignment="1">
      <alignment horizontal="right" vertical="center" wrapText="1"/>
    </xf>
    <xf numFmtId="0" fontId="127" fillId="39" borderId="201" xfId="0" applyFont="1" applyFill="1" applyBorder="1" applyAlignment="1">
      <alignment horizontal="center" vertical="center" wrapText="1"/>
    </xf>
    <xf numFmtId="0" fontId="127" fillId="39" borderId="202" xfId="0" applyFont="1" applyFill="1" applyBorder="1" applyAlignment="1">
      <alignment horizontal="center" vertical="center" wrapText="1"/>
    </xf>
    <xf numFmtId="0" fontId="127" fillId="39" borderId="203" xfId="0" applyFont="1" applyFill="1" applyBorder="1" applyAlignment="1">
      <alignment horizontal="center" vertical="center" wrapText="1"/>
    </xf>
    <xf numFmtId="0" fontId="120" fillId="0" borderId="204" xfId="0" applyFont="1" applyBorder="1" applyAlignment="1">
      <alignment vertical="center" wrapText="1"/>
    </xf>
    <xf numFmtId="0" fontId="120" fillId="28" borderId="205" xfId="0" applyFont="1" applyFill="1" applyBorder="1" applyAlignment="1">
      <alignment vertical="center" wrapText="1"/>
    </xf>
    <xf numFmtId="0" fontId="105" fillId="35" borderId="206" xfId="0" applyFont="1" applyFill="1" applyBorder="1" applyAlignment="1">
      <alignment horizontal="right" vertical="center" wrapText="1"/>
    </xf>
    <xf numFmtId="2" fontId="105" fillId="35" borderId="207" xfId="0" applyNumberFormat="1" applyFont="1" applyFill="1" applyBorder="1" applyAlignment="1">
      <alignment horizontal="right" vertical="center" wrapText="1"/>
    </xf>
    <xf numFmtId="2" fontId="152" fillId="35" borderId="208" xfId="0" applyNumberFormat="1" applyFont="1" applyFill="1" applyBorder="1" applyAlignment="1">
      <alignment horizontal="right" vertical="center" wrapText="1"/>
    </xf>
    <xf numFmtId="2" fontId="3" fillId="0" borderId="28" xfId="0" applyNumberFormat="1" applyFont="1" applyBorder="1" applyAlignment="1">
      <alignment vertical="center" wrapText="1"/>
    </xf>
    <xf numFmtId="2" fontId="3" fillId="0" borderId="28" xfId="0" applyNumberFormat="1" applyFont="1" applyBorder="1" applyAlignment="1">
      <alignment horizontal="right" vertical="center" wrapText="1"/>
    </xf>
    <xf numFmtId="0" fontId="161" fillId="0" borderId="0" xfId="0" applyFont="1" applyAlignment="1">
      <alignment horizontal="left"/>
    </xf>
    <xf numFmtId="0" fontId="137" fillId="0" borderId="0" xfId="0" applyFont="1" applyAlignment="1">
      <alignment horizontal="left"/>
    </xf>
    <xf numFmtId="0" fontId="136" fillId="0" borderId="155" xfId="0" applyFont="1" applyBorder="1" applyAlignment="1">
      <alignment horizontal="left"/>
    </xf>
    <xf numFmtId="0" fontId="36" fillId="37" borderId="61" xfId="0" applyFont="1" applyFill="1" applyBorder="1" applyAlignment="1">
      <alignment vertical="center"/>
    </xf>
    <xf numFmtId="0" fontId="42" fillId="0" borderId="0" xfId="0" applyFont="1"/>
    <xf numFmtId="0" fontId="36" fillId="37" borderId="52" xfId="0" applyFont="1" applyFill="1" applyBorder="1" applyAlignment="1">
      <alignment vertical="center" wrapText="1"/>
    </xf>
    <xf numFmtId="0" fontId="36" fillId="37" borderId="61" xfId="0" applyFont="1" applyFill="1" applyBorder="1" applyAlignment="1">
      <alignment horizontal="left" vertical="center" wrapText="1"/>
    </xf>
    <xf numFmtId="0" fontId="14" fillId="0" borderId="0" xfId="0" applyFont="1" applyAlignment="1">
      <alignment horizontal="left"/>
    </xf>
    <xf numFmtId="0" fontId="36" fillId="37" borderId="0" xfId="0" applyFont="1" applyFill="1" applyAlignment="1">
      <alignment horizontal="left" vertical="center" wrapText="1"/>
    </xf>
    <xf numFmtId="0" fontId="36" fillId="37" borderId="52" xfId="0" applyFont="1" applyFill="1" applyBorder="1" applyAlignment="1">
      <alignment horizontal="left" vertical="center" wrapText="1"/>
    </xf>
    <xf numFmtId="0" fontId="36" fillId="0" borderId="0" xfId="0" applyFont="1"/>
    <xf numFmtId="0" fontId="140" fillId="28" borderId="0" xfId="0" applyFont="1" applyFill="1" applyAlignment="1">
      <alignment horizontal="left" vertical="center" wrapText="1"/>
    </xf>
    <xf numFmtId="0" fontId="32" fillId="0" borderId="0" xfId="0" applyFont="1"/>
    <xf numFmtId="0" fontId="79" fillId="38" borderId="0" xfId="1" applyFont="1" applyFill="1" applyBorder="1" applyAlignment="1">
      <alignment horizontal="left" vertical="center"/>
    </xf>
    <xf numFmtId="0" fontId="79" fillId="38" borderId="0" xfId="1" applyFont="1" applyFill="1" applyAlignment="1">
      <alignment horizontal="left" vertical="center"/>
    </xf>
    <xf numFmtId="0" fontId="49" fillId="0" borderId="0" xfId="0" applyFont="1" applyAlignment="1">
      <alignment horizontal="left" wrapText="1"/>
    </xf>
    <xf numFmtId="0" fontId="145" fillId="0" borderId="0" xfId="0" applyFont="1" applyAlignment="1">
      <alignment horizontal="left" vertical="center"/>
    </xf>
    <xf numFmtId="0" fontId="105" fillId="0" borderId="0" xfId="0" applyFont="1" applyAlignment="1">
      <alignment horizontal="left" wrapText="1"/>
    </xf>
    <xf numFmtId="0" fontId="31" fillId="0" borderId="0" xfId="0" applyFont="1" applyAlignment="1">
      <alignment horizontal="left" vertical="center"/>
    </xf>
    <xf numFmtId="0" fontId="105" fillId="0" borderId="0" xfId="0" applyFont="1" applyAlignment="1">
      <alignment horizontal="left"/>
    </xf>
    <xf numFmtId="0" fontId="6" fillId="0" borderId="0" xfId="0" applyFont="1" applyAlignment="1">
      <alignment horizontal="left"/>
    </xf>
    <xf numFmtId="0" fontId="105" fillId="30" borderId="0" xfId="0" applyFont="1" applyFill="1" applyAlignment="1">
      <alignment horizontal="left"/>
    </xf>
    <xf numFmtId="0" fontId="90" fillId="35" borderId="26" xfId="0" applyFont="1" applyFill="1" applyBorder="1" applyAlignment="1">
      <alignment horizontal="center" vertical="center" wrapText="1"/>
    </xf>
    <xf numFmtId="0" fontId="90" fillId="35" borderId="63" xfId="0" applyFont="1" applyFill="1" applyBorder="1" applyAlignment="1">
      <alignment horizontal="center" vertical="center" wrapText="1"/>
    </xf>
    <xf numFmtId="0" fontId="105" fillId="0" borderId="0" xfId="0" applyFont="1" applyAlignment="1">
      <alignment horizontal="left" vertical="center"/>
    </xf>
    <xf numFmtId="0" fontId="6" fillId="0" borderId="0" xfId="0" applyFont="1" applyAlignment="1">
      <alignment horizontal="left" vertical="center"/>
    </xf>
    <xf numFmtId="0" fontId="40" fillId="0" borderId="0" xfId="0" applyFont="1" applyAlignment="1">
      <alignment horizontal="left" vertical="top" wrapText="1"/>
    </xf>
    <xf numFmtId="0" fontId="31" fillId="0" borderId="0" xfId="0" applyFont="1" applyAlignment="1">
      <alignment wrapText="1"/>
    </xf>
    <xf numFmtId="0" fontId="38" fillId="0" borderId="0" xfId="0" applyFont="1" applyAlignment="1">
      <alignment horizontal="left" vertical="center" wrapText="1"/>
    </xf>
    <xf numFmtId="0" fontId="98" fillId="0" borderId="0" xfId="0" applyFont="1" applyAlignment="1">
      <alignment horizontal="left" vertical="center" wrapText="1"/>
    </xf>
    <xf numFmtId="0" fontId="104" fillId="0" borderId="0" xfId="0" applyFont="1" applyAlignment="1">
      <alignment vertical="top" wrapText="1"/>
    </xf>
    <xf numFmtId="0" fontId="38" fillId="0" borderId="0" xfId="0" applyFont="1" applyAlignment="1">
      <alignment vertical="center" wrapText="1"/>
    </xf>
    <xf numFmtId="0" fontId="136" fillId="0" borderId="154" xfId="0" applyFont="1" applyBorder="1" applyAlignment="1">
      <alignment horizontal="left"/>
    </xf>
    <xf numFmtId="0" fontId="41" fillId="0" borderId="0" xfId="0" applyFont="1" applyAlignment="1">
      <alignment horizontal="left"/>
    </xf>
    <xf numFmtId="0" fontId="31" fillId="0" borderId="0" xfId="0" applyFont="1" applyAlignment="1">
      <alignment horizontal="left" vertical="center" wrapText="1"/>
    </xf>
    <xf numFmtId="0" fontId="31" fillId="0" borderId="0" xfId="0" applyFont="1"/>
    <xf numFmtId="0" fontId="31" fillId="0" borderId="0" xfId="0" applyFont="1" applyAlignment="1">
      <alignment horizontal="left" vertical="top" wrapText="1"/>
    </xf>
    <xf numFmtId="0" fontId="2" fillId="36" borderId="55" xfId="0" applyFont="1" applyFill="1" applyBorder="1" applyAlignment="1">
      <alignment horizontal="left" vertical="center" wrapText="1"/>
    </xf>
    <xf numFmtId="0" fontId="2" fillId="36" borderId="15" xfId="0" applyFont="1" applyFill="1" applyBorder="1" applyAlignment="1">
      <alignment horizontal="left" vertical="center" wrapText="1"/>
    </xf>
    <xf numFmtId="0" fontId="2" fillId="36" borderId="38" xfId="0" applyFont="1" applyFill="1" applyBorder="1" applyAlignment="1">
      <alignment horizontal="left" vertical="center" wrapText="1"/>
    </xf>
    <xf numFmtId="0" fontId="31" fillId="28" borderId="0" xfId="229" applyFont="1" applyFill="1" applyBorder="1" applyAlignment="1">
      <alignment horizontal="left" vertical="center" wrapText="1"/>
    </xf>
    <xf numFmtId="0" fontId="41" fillId="0" borderId="0" xfId="0" applyFont="1" applyAlignment="1">
      <alignment horizontal="left" vertical="center"/>
    </xf>
    <xf numFmtId="0" fontId="2" fillId="36" borderId="54" xfId="229" applyFont="1" applyFill="1" applyBorder="1" applyAlignment="1">
      <alignment horizontal="left" vertical="center" wrapText="1"/>
    </xf>
    <xf numFmtId="0" fontId="2" fillId="36" borderId="18" xfId="229" applyFont="1" applyFill="1" applyBorder="1" applyAlignment="1">
      <alignment horizontal="left" vertical="center" wrapText="1"/>
    </xf>
    <xf numFmtId="0" fontId="2" fillId="36" borderId="76" xfId="229" applyFont="1" applyFill="1" applyBorder="1" applyAlignment="1">
      <alignment horizontal="left" vertical="center" wrapText="1"/>
    </xf>
    <xf numFmtId="0" fontId="2" fillId="36" borderId="54" xfId="0" applyFont="1" applyFill="1" applyBorder="1" applyAlignment="1">
      <alignment horizontal="left"/>
    </xf>
    <xf numFmtId="0" fontId="2" fillId="36" borderId="18" xfId="0" applyFont="1" applyFill="1" applyBorder="1" applyAlignment="1">
      <alignment horizontal="left"/>
    </xf>
    <xf numFmtId="0" fontId="2" fillId="36" borderId="76" xfId="0" applyFont="1" applyFill="1" applyBorder="1" applyAlignment="1">
      <alignment horizontal="left"/>
    </xf>
    <xf numFmtId="0" fontId="12" fillId="38" borderId="73" xfId="0" applyFont="1" applyFill="1" applyBorder="1" applyAlignment="1">
      <alignment horizontal="left" vertical="center" wrapText="1"/>
    </xf>
    <xf numFmtId="0" fontId="12" fillId="38" borderId="77" xfId="0" applyFont="1" applyFill="1" applyBorder="1" applyAlignment="1">
      <alignment horizontal="left" vertical="center" wrapText="1"/>
    </xf>
    <xf numFmtId="0" fontId="12" fillId="38" borderId="83" xfId="0" applyFont="1" applyFill="1" applyBorder="1" applyAlignment="1">
      <alignment horizontal="center" vertical="center" wrapText="1"/>
    </xf>
    <xf numFmtId="0" fontId="12" fillId="38" borderId="20" xfId="0" applyFont="1" applyFill="1" applyBorder="1" applyAlignment="1">
      <alignment horizontal="center" vertical="center" wrapText="1"/>
    </xf>
    <xf numFmtId="0" fontId="12" fillId="38" borderId="48" xfId="0" applyFont="1" applyFill="1" applyBorder="1" applyAlignment="1">
      <alignment horizontal="center" vertical="center" wrapText="1"/>
    </xf>
    <xf numFmtId="0" fontId="12" fillId="38" borderId="49" xfId="0" applyFont="1" applyFill="1" applyBorder="1" applyAlignment="1">
      <alignment horizontal="center" vertical="center" wrapText="1"/>
    </xf>
    <xf numFmtId="0" fontId="12" fillId="38" borderId="59" xfId="0" applyFont="1" applyFill="1" applyBorder="1" applyAlignment="1">
      <alignment horizontal="center" vertical="center" wrapText="1"/>
    </xf>
    <xf numFmtId="0" fontId="2" fillId="0" borderId="0" xfId="0" applyFont="1" applyAlignment="1">
      <alignment horizontal="left"/>
    </xf>
    <xf numFmtId="0" fontId="12" fillId="38" borderId="107" xfId="0" applyFont="1" applyFill="1" applyBorder="1" applyAlignment="1">
      <alignment horizontal="center"/>
    </xf>
    <xf numFmtId="0" fontId="1" fillId="0" borderId="77"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20"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9" xfId="0" applyFont="1" applyBorder="1" applyAlignment="1">
      <alignment horizontal="center" vertical="center" wrapText="1"/>
    </xf>
    <xf numFmtId="0" fontId="33" fillId="0" borderId="0" xfId="0" applyFont="1" applyAlignment="1">
      <alignment horizontal="left" vertical="center"/>
    </xf>
    <xf numFmtId="0" fontId="38" fillId="0" borderId="0" xfId="0" applyFont="1" applyAlignment="1">
      <alignment horizontal="left" vertical="center"/>
    </xf>
    <xf numFmtId="0" fontId="27" fillId="36" borderId="57" xfId="0" applyFont="1" applyFill="1" applyBorder="1" applyAlignment="1">
      <alignment horizontal="left" vertical="center"/>
    </xf>
    <xf numFmtId="0" fontId="27" fillId="36" borderId="49" xfId="0" applyFont="1" applyFill="1" applyBorder="1" applyAlignment="1">
      <alignment horizontal="left" vertical="center"/>
    </xf>
    <xf numFmtId="0" fontId="27" fillId="36" borderId="59" xfId="0" applyFont="1" applyFill="1" applyBorder="1" applyAlignment="1">
      <alignment horizontal="left" vertical="center"/>
    </xf>
    <xf numFmtId="0" fontId="2" fillId="36" borderId="57" xfId="0" applyFont="1" applyFill="1" applyBorder="1" applyAlignment="1">
      <alignment horizontal="left" vertical="center"/>
    </xf>
    <xf numFmtId="0" fontId="2" fillId="36" borderId="49" xfId="0" applyFont="1" applyFill="1" applyBorder="1" applyAlignment="1">
      <alignment horizontal="left" vertical="center"/>
    </xf>
    <xf numFmtId="0" fontId="2" fillId="36" borderId="59" xfId="0" applyFont="1" applyFill="1" applyBorder="1" applyAlignment="1">
      <alignment horizontal="left" vertical="center"/>
    </xf>
    <xf numFmtId="0" fontId="5" fillId="0" borderId="77"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20" xfId="0" applyFont="1" applyBorder="1" applyAlignment="1">
      <alignment horizontal="center" vertical="center" wrapText="1"/>
    </xf>
    <xf numFmtId="0" fontId="76" fillId="0" borderId="0" xfId="0" applyFont="1" applyAlignment="1">
      <alignment horizontal="left" vertical="center"/>
    </xf>
    <xf numFmtId="0" fontId="74" fillId="0" borderId="0" xfId="0" applyFont="1" applyAlignment="1">
      <alignment horizontal="left" vertical="center"/>
    </xf>
    <xf numFmtId="0" fontId="93" fillId="0" borderId="0" xfId="0" applyFont="1"/>
    <xf numFmtId="0" fontId="3" fillId="0" borderId="0" xfId="0" applyFont="1"/>
    <xf numFmtId="0" fontId="76" fillId="30" borderId="0" xfId="0" applyFont="1" applyFill="1" applyAlignment="1">
      <alignment horizontal="left"/>
    </xf>
    <xf numFmtId="0" fontId="40" fillId="0" borderId="0" xfId="0" applyFont="1" applyAlignment="1">
      <alignment horizontal="left" vertical="center"/>
    </xf>
    <xf numFmtId="0" fontId="40" fillId="0" borderId="0" xfId="0" applyFont="1" applyAlignment="1">
      <alignment horizontal="left" vertical="center" wrapText="1"/>
    </xf>
    <xf numFmtId="0" fontId="76" fillId="0" borderId="0" xfId="0" applyFont="1" applyAlignment="1">
      <alignment horizontal="left"/>
    </xf>
    <xf numFmtId="0" fontId="104" fillId="0" borderId="0" xfId="0" applyFont="1" applyAlignment="1">
      <alignment horizontal="left" vertical="center" wrapText="1"/>
    </xf>
    <xf numFmtId="0" fontId="33" fillId="0" borderId="0" xfId="0" applyFont="1" applyAlignment="1">
      <alignment horizontal="left"/>
    </xf>
    <xf numFmtId="0" fontId="0" fillId="0" borderId="0" xfId="0" applyAlignment="1">
      <alignment horizontal="left"/>
    </xf>
    <xf numFmtId="0" fontId="12" fillId="40" borderId="171" xfId="0" applyFont="1" applyFill="1" applyBorder="1" applyAlignment="1">
      <alignment horizontal="center" vertical="center"/>
    </xf>
    <xf numFmtId="0" fontId="12" fillId="40" borderId="177" xfId="0" applyFont="1" applyFill="1" applyBorder="1" applyAlignment="1">
      <alignment horizontal="center" vertical="center"/>
    </xf>
    <xf numFmtId="0" fontId="12" fillId="40" borderId="172" xfId="0" applyFont="1" applyFill="1" applyBorder="1" applyAlignment="1">
      <alignment horizontal="center" vertical="center"/>
    </xf>
    <xf numFmtId="0" fontId="12" fillId="40" borderId="178" xfId="0" applyFont="1" applyFill="1" applyBorder="1" applyAlignment="1">
      <alignment horizontal="center" vertical="center"/>
    </xf>
    <xf numFmtId="0" fontId="51" fillId="40" borderId="172" xfId="0" applyFont="1" applyFill="1" applyBorder="1" applyAlignment="1">
      <alignment horizontal="center" vertical="center"/>
    </xf>
    <xf numFmtId="0" fontId="51" fillId="40" borderId="178" xfId="0" applyFont="1" applyFill="1" applyBorder="1" applyAlignment="1">
      <alignment horizontal="center" vertical="center"/>
    </xf>
    <xf numFmtId="0" fontId="51" fillId="40" borderId="172" xfId="0" applyFont="1" applyFill="1" applyBorder="1" applyAlignment="1">
      <alignment horizontal="center" vertical="center" wrapText="1"/>
    </xf>
    <xf numFmtId="0" fontId="51" fillId="40" borderId="178" xfId="0" applyFont="1" applyFill="1" applyBorder="1" applyAlignment="1">
      <alignment horizontal="center" vertical="center" wrapText="1"/>
    </xf>
    <xf numFmtId="0" fontId="51" fillId="39" borderId="173" xfId="0" applyFont="1" applyFill="1" applyBorder="1" applyAlignment="1">
      <alignment horizontal="center" vertical="center" wrapText="1"/>
    </xf>
    <xf numFmtId="0" fontId="51" fillId="39" borderId="179" xfId="0" applyFont="1" applyFill="1" applyBorder="1" applyAlignment="1">
      <alignment horizontal="center" vertical="center" wrapText="1"/>
    </xf>
    <xf numFmtId="0" fontId="51" fillId="39" borderId="172" xfId="0" applyFont="1" applyFill="1" applyBorder="1" applyAlignment="1">
      <alignment horizontal="center" vertical="center" wrapText="1"/>
    </xf>
    <xf numFmtId="0" fontId="51" fillId="39" borderId="178" xfId="0" applyFont="1" applyFill="1" applyBorder="1" applyAlignment="1">
      <alignment horizontal="center" vertical="center" wrapText="1"/>
    </xf>
    <xf numFmtId="0" fontId="27" fillId="41" borderId="180" xfId="0" applyFont="1" applyFill="1" applyBorder="1" applyAlignment="1">
      <alignment horizontal="left" vertical="center" wrapText="1"/>
    </xf>
    <xf numFmtId="0" fontId="27" fillId="41" borderId="34" xfId="0" applyFont="1" applyFill="1" applyBorder="1" applyAlignment="1">
      <alignment horizontal="left" vertical="center" wrapText="1"/>
    </xf>
    <xf numFmtId="0" fontId="27" fillId="41" borderId="98" xfId="0" applyFont="1" applyFill="1" applyBorder="1" applyAlignment="1">
      <alignment horizontal="left" vertical="center" wrapText="1"/>
    </xf>
    <xf numFmtId="0" fontId="27" fillId="41" borderId="46" xfId="0" applyFont="1" applyFill="1" applyBorder="1" applyAlignment="1">
      <alignment horizontal="left" vertical="center" wrapText="1"/>
    </xf>
    <xf numFmtId="0" fontId="27" fillId="41" borderId="52" xfId="0" applyFont="1" applyFill="1" applyBorder="1" applyAlignment="1">
      <alignment horizontal="left" vertical="center" wrapText="1"/>
    </xf>
    <xf numFmtId="0" fontId="27" fillId="41" borderId="53" xfId="0" applyFont="1" applyFill="1" applyBorder="1" applyAlignment="1">
      <alignment horizontal="left" vertical="center" wrapText="1"/>
    </xf>
    <xf numFmtId="0" fontId="136" fillId="0" borderId="157" xfId="0" applyFont="1" applyBorder="1" applyAlignment="1">
      <alignment horizontal="left"/>
    </xf>
    <xf numFmtId="0" fontId="38" fillId="0" borderId="52" xfId="0" applyFont="1" applyBorder="1" applyAlignment="1">
      <alignment horizontal="left" vertical="center" wrapText="1"/>
    </xf>
    <xf numFmtId="0" fontId="8" fillId="38" borderId="73" xfId="0" applyFont="1" applyFill="1" applyBorder="1" applyAlignment="1">
      <alignment horizontal="center" vertical="top"/>
    </xf>
    <xf numFmtId="0" fontId="8" fillId="38" borderId="58" xfId="0" applyFont="1" applyFill="1" applyBorder="1" applyAlignment="1">
      <alignment horizontal="center" vertical="top"/>
    </xf>
    <xf numFmtId="0" fontId="73" fillId="38" borderId="83" xfId="0" applyFont="1" applyFill="1" applyBorder="1" applyAlignment="1">
      <alignment horizontal="center" wrapText="1"/>
    </xf>
    <xf numFmtId="0" fontId="73" fillId="38" borderId="21" xfId="0" applyFont="1" applyFill="1" applyBorder="1" applyAlignment="1">
      <alignment horizontal="center" wrapText="1"/>
    </xf>
    <xf numFmtId="0" fontId="12" fillId="38" borderId="36" xfId="0" applyFont="1" applyFill="1" applyBorder="1" applyAlignment="1">
      <alignment horizontal="center" vertical="center"/>
    </xf>
    <xf numFmtId="0" fontId="12" fillId="38" borderId="36" xfId="0" applyFont="1" applyFill="1" applyBorder="1" applyAlignment="1">
      <alignment horizontal="center" vertical="center" wrapText="1"/>
    </xf>
    <xf numFmtId="0" fontId="12" fillId="38" borderId="37" xfId="0" applyFont="1" applyFill="1" applyBorder="1" applyAlignment="1">
      <alignment horizontal="center" vertical="center" wrapText="1"/>
    </xf>
    <xf numFmtId="0" fontId="73" fillId="38" borderId="15" xfId="0" applyFont="1" applyFill="1" applyBorder="1" applyAlignment="1">
      <alignment horizontal="center" vertical="center"/>
    </xf>
    <xf numFmtId="0" fontId="73" fillId="38" borderId="38" xfId="0" applyFont="1" applyFill="1" applyBorder="1" applyAlignment="1">
      <alignment horizontal="center" vertical="center"/>
    </xf>
    <xf numFmtId="0" fontId="1" fillId="0" borderId="77" xfId="0" applyFont="1" applyBorder="1" applyAlignment="1">
      <alignment vertical="center"/>
    </xf>
    <xf numFmtId="0" fontId="1" fillId="0" borderId="55" xfId="0" applyFont="1" applyBorder="1" applyAlignment="1">
      <alignment vertical="center"/>
    </xf>
    <xf numFmtId="0" fontId="2" fillId="34" borderId="56" xfId="0" applyFont="1" applyFill="1" applyBorder="1" applyAlignment="1">
      <alignment vertical="center"/>
    </xf>
    <xf numFmtId="0" fontId="2" fillId="34" borderId="39" xfId="0" applyFont="1" applyFill="1" applyBorder="1" applyAlignment="1">
      <alignment vertical="center"/>
    </xf>
    <xf numFmtId="3" fontId="6" fillId="34" borderId="63" xfId="0" applyNumberFormat="1" applyFont="1" applyFill="1" applyBorder="1" applyAlignment="1">
      <alignment horizontal="right" vertical="center"/>
    </xf>
    <xf numFmtId="3" fontId="6" fillId="34" borderId="111" xfId="0" applyNumberFormat="1" applyFont="1" applyFill="1" applyBorder="1" applyAlignment="1">
      <alignment horizontal="right" vertical="center"/>
    </xf>
    <xf numFmtId="3" fontId="6" fillId="34" borderId="81" xfId="0" applyNumberFormat="1" applyFont="1" applyFill="1" applyBorder="1" applyAlignment="1">
      <alignment horizontal="right" vertical="center"/>
    </xf>
    <xf numFmtId="3" fontId="6" fillId="34" borderId="112" xfId="0" applyNumberFormat="1" applyFont="1" applyFill="1" applyBorder="1" applyAlignment="1">
      <alignment horizontal="right" vertical="center"/>
    </xf>
    <xf numFmtId="0" fontId="38" fillId="0" borderId="0" xfId="0" applyFont="1" applyAlignment="1">
      <alignment horizontal="left" wrapText="1"/>
    </xf>
    <xf numFmtId="0" fontId="40" fillId="0" borderId="0" xfId="0" applyFont="1" applyAlignment="1">
      <alignment vertical="center"/>
    </xf>
    <xf numFmtId="0" fontId="31" fillId="0" borderId="0" xfId="0" applyFont="1" applyAlignment="1">
      <alignment horizontal="left"/>
    </xf>
    <xf numFmtId="0" fontId="51" fillId="39" borderId="62" xfId="0" applyFont="1" applyFill="1" applyBorder="1" applyAlignment="1">
      <alignment horizontal="center" vertical="center"/>
    </xf>
    <xf numFmtId="0" fontId="51" fillId="39" borderId="55" xfId="0" applyFont="1" applyFill="1" applyBorder="1" applyAlignment="1">
      <alignment horizontal="center" vertical="center"/>
    </xf>
    <xf numFmtId="0" fontId="51" fillId="39" borderId="36" xfId="0" applyFont="1" applyFill="1" applyBorder="1" applyAlignment="1">
      <alignment horizontal="center" wrapText="1"/>
    </xf>
    <xf numFmtId="0" fontId="51" fillId="39" borderId="15" xfId="0" applyFont="1" applyFill="1" applyBorder="1" applyAlignment="1">
      <alignment horizontal="center" wrapText="1"/>
    </xf>
    <xf numFmtId="0" fontId="51" fillId="39" borderId="36" xfId="0" applyFont="1" applyFill="1" applyBorder="1" applyAlignment="1">
      <alignment horizontal="center"/>
    </xf>
    <xf numFmtId="0" fontId="51" fillId="39" borderId="15" xfId="0" applyFont="1" applyFill="1" applyBorder="1" applyAlignment="1">
      <alignment horizontal="center"/>
    </xf>
    <xf numFmtId="0" fontId="27" fillId="36" borderId="54" xfId="0" applyFont="1" applyFill="1" applyBorder="1" applyAlignment="1">
      <alignment horizontal="left" vertical="center"/>
    </xf>
    <xf numFmtId="0" fontId="27" fillId="36" borderId="18" xfId="0" applyFont="1" applyFill="1" applyBorder="1" applyAlignment="1">
      <alignment horizontal="left" vertical="center"/>
    </xf>
    <xf numFmtId="0" fontId="27" fillId="36" borderId="76" xfId="0" applyFont="1" applyFill="1" applyBorder="1" applyAlignment="1">
      <alignment horizontal="left" vertical="center"/>
    </xf>
    <xf numFmtId="0" fontId="41" fillId="38" borderId="62" xfId="0" applyFont="1" applyFill="1" applyBorder="1" applyAlignment="1">
      <alignment horizontal="center" vertical="center"/>
    </xf>
    <xf numFmtId="0" fontId="41" fillId="38" borderId="55" xfId="0" applyFont="1" applyFill="1" applyBorder="1" applyAlignment="1">
      <alignment horizontal="center" vertical="center"/>
    </xf>
    <xf numFmtId="0" fontId="12" fillId="38" borderId="62" xfId="0" applyFont="1" applyFill="1" applyBorder="1" applyAlignment="1">
      <alignment horizontal="center" vertical="center"/>
    </xf>
    <xf numFmtId="0" fontId="12" fillId="38" borderId="37" xfId="0" applyFont="1" applyFill="1" applyBorder="1" applyAlignment="1">
      <alignment horizontal="center" vertical="center"/>
    </xf>
    <xf numFmtId="0" fontId="12" fillId="38" borderId="55" xfId="0" applyFont="1" applyFill="1" applyBorder="1" applyAlignment="1">
      <alignment horizontal="center"/>
    </xf>
    <xf numFmtId="0" fontId="12" fillId="38" borderId="15" xfId="0" applyFont="1" applyFill="1" applyBorder="1" applyAlignment="1">
      <alignment horizontal="center"/>
    </xf>
    <xf numFmtId="0" fontId="12" fillId="38" borderId="17" xfId="0" applyFont="1" applyFill="1" applyBorder="1" applyAlignment="1">
      <alignment horizontal="center"/>
    </xf>
    <xf numFmtId="0" fontId="12" fillId="38" borderId="18" xfId="0" applyFont="1" applyFill="1" applyBorder="1" applyAlignment="1">
      <alignment horizontal="center"/>
    </xf>
    <xf numFmtId="0" fontId="12" fillId="38" borderId="16" xfId="0" applyFont="1" applyFill="1" applyBorder="1" applyAlignment="1">
      <alignment horizontal="center"/>
    </xf>
    <xf numFmtId="0" fontId="12" fillId="38" borderId="38" xfId="0" applyFont="1" applyFill="1" applyBorder="1" applyAlignment="1">
      <alignment horizontal="center"/>
    </xf>
    <xf numFmtId="0" fontId="12" fillId="38" borderId="15" xfId="0" applyFont="1" applyFill="1" applyBorder="1" applyAlignment="1">
      <alignment horizontal="center" wrapText="1"/>
    </xf>
    <xf numFmtId="0" fontId="12" fillId="38" borderId="62" xfId="0" applyFont="1" applyFill="1" applyBorder="1" applyAlignment="1">
      <alignment horizontal="center"/>
    </xf>
    <xf numFmtId="0" fontId="12" fillId="38" borderId="36" xfId="0" applyFont="1" applyFill="1" applyBorder="1" applyAlignment="1">
      <alignment horizontal="center"/>
    </xf>
    <xf numFmtId="0" fontId="12" fillId="38" borderId="37" xfId="0" applyFont="1" applyFill="1" applyBorder="1" applyAlignment="1">
      <alignment horizontal="center"/>
    </xf>
    <xf numFmtId="0" fontId="74" fillId="36" borderId="88" xfId="0" applyFont="1" applyFill="1" applyBorder="1" applyAlignment="1">
      <alignment horizontal="left" vertical="center"/>
    </xf>
    <xf numFmtId="0" fontId="74" fillId="36" borderId="60" xfId="0" applyFont="1" applyFill="1" applyBorder="1" applyAlignment="1">
      <alignment horizontal="left" vertical="center"/>
    </xf>
    <xf numFmtId="0" fontId="74" fillId="36" borderId="89" xfId="0" applyFont="1" applyFill="1" applyBorder="1" applyAlignment="1">
      <alignment horizontal="left" vertical="center"/>
    </xf>
    <xf numFmtId="0" fontId="41" fillId="38" borderId="57" xfId="0" applyFont="1" applyFill="1" applyBorder="1" applyAlignment="1">
      <alignment horizontal="center" vertical="center"/>
    </xf>
    <xf numFmtId="0" fontId="41" fillId="38" borderId="54" xfId="0" applyFont="1" applyFill="1" applyBorder="1" applyAlignment="1">
      <alignment horizontal="center" vertical="center"/>
    </xf>
    <xf numFmtId="0" fontId="27" fillId="36" borderId="117" xfId="0" applyFont="1" applyFill="1" applyBorder="1" applyAlignment="1">
      <alignment horizontal="left" vertical="center" wrapText="1"/>
    </xf>
    <xf numFmtId="0" fontId="27" fillId="36" borderId="32" xfId="0" applyFont="1" applyFill="1" applyBorder="1" applyAlignment="1">
      <alignment horizontal="left" vertical="center" wrapText="1"/>
    </xf>
    <xf numFmtId="0" fontId="27" fillId="36" borderId="118" xfId="0" applyFont="1" applyFill="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118" xfId="0" applyFont="1" applyBorder="1" applyAlignment="1">
      <alignment horizontal="left" vertical="center" wrapText="1"/>
    </xf>
    <xf numFmtId="0" fontId="3" fillId="0" borderId="113" xfId="0" applyFont="1" applyBorder="1" applyAlignment="1">
      <alignment horizontal="left" vertical="center" wrapText="1"/>
    </xf>
    <xf numFmtId="0" fontId="3" fillId="0" borderId="110" xfId="0" applyFont="1" applyBorder="1" applyAlignment="1">
      <alignment horizontal="left" vertical="center" wrapText="1"/>
    </xf>
    <xf numFmtId="0" fontId="3" fillId="0" borderId="119" xfId="0" applyFont="1" applyBorder="1" applyAlignment="1">
      <alignment horizontal="left" vertical="center" wrapText="1"/>
    </xf>
    <xf numFmtId="0" fontId="26" fillId="0" borderId="0" xfId="0" applyFont="1" applyAlignment="1">
      <alignment horizontal="left" vertical="center"/>
    </xf>
    <xf numFmtId="0" fontId="51" fillId="39" borderId="101" xfId="0" applyFont="1" applyFill="1" applyBorder="1" applyAlignment="1">
      <alignment horizontal="left" vertical="center" wrapText="1"/>
    </xf>
    <xf numFmtId="0" fontId="51" fillId="39" borderId="102" xfId="0" applyFont="1" applyFill="1" applyBorder="1" applyAlignment="1">
      <alignment horizontal="left" vertical="center" wrapText="1"/>
    </xf>
    <xf numFmtId="0" fontId="51" fillId="39" borderId="116" xfId="0" applyFont="1" applyFill="1" applyBorder="1" applyAlignment="1">
      <alignment horizontal="left"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3" fillId="0" borderId="98" xfId="0" applyFont="1" applyBorder="1" applyAlignment="1">
      <alignment horizontal="left"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21" xfId="0" applyFont="1" applyBorder="1" applyAlignment="1">
      <alignment horizontal="left" vertical="center" wrapText="1"/>
    </xf>
    <xf numFmtId="0" fontId="27" fillId="36" borderId="122" xfId="0" applyFont="1" applyFill="1" applyBorder="1" applyAlignment="1">
      <alignment horizontal="left" vertical="center" wrapText="1"/>
    </xf>
    <xf numFmtId="0" fontId="27" fillId="36" borderId="110" xfId="0" applyFont="1" applyFill="1" applyBorder="1" applyAlignment="1">
      <alignment horizontal="left" vertical="center" wrapText="1"/>
    </xf>
    <xf numFmtId="0" fontId="27" fillId="36" borderId="119" xfId="0" applyFont="1" applyFill="1" applyBorder="1" applyAlignment="1">
      <alignment horizontal="left" vertical="center" wrapText="1"/>
    </xf>
    <xf numFmtId="0" fontId="3" fillId="0" borderId="78" xfId="0" applyFont="1" applyBorder="1" applyAlignment="1">
      <alignment horizontal="left" vertical="center" wrapText="1"/>
    </xf>
    <xf numFmtId="0" fontId="3" fillId="0" borderId="50" xfId="0" applyFont="1" applyBorder="1" applyAlignment="1">
      <alignment horizontal="left" vertic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3" fillId="0" borderId="95" xfId="0" applyFont="1" applyBorder="1" applyAlignment="1">
      <alignment horizontal="left" vertical="center" wrapText="1"/>
    </xf>
    <xf numFmtId="0" fontId="57" fillId="0" borderId="27" xfId="1" applyFont="1" applyBorder="1" applyAlignment="1">
      <alignment horizontal="left" vertical="center" wrapText="1"/>
    </xf>
    <xf numFmtId="0" fontId="57" fillId="0" borderId="19" xfId="1" applyFont="1" applyBorder="1" applyAlignment="1">
      <alignment horizontal="left" vertical="center" wrapText="1"/>
    </xf>
    <xf numFmtId="0" fontId="57" fillId="0" borderId="90" xfId="1" applyFont="1" applyBorder="1" applyAlignment="1">
      <alignment horizontal="left" vertical="center" wrapText="1"/>
    </xf>
    <xf numFmtId="0" fontId="27" fillId="36" borderId="79" xfId="0" applyFont="1" applyFill="1" applyBorder="1" applyAlignment="1">
      <alignment horizontal="left" vertical="center" wrapText="1"/>
    </xf>
    <xf numFmtId="0" fontId="27" fillId="36" borderId="19" xfId="0" applyFont="1" applyFill="1" applyBorder="1" applyAlignment="1">
      <alignment horizontal="left" vertical="center" wrapText="1"/>
    </xf>
    <xf numFmtId="0" fontId="27" fillId="36" borderId="90" xfId="0" applyFont="1" applyFill="1" applyBorder="1" applyAlignment="1">
      <alignment horizontal="left" vertical="center" wrapText="1"/>
    </xf>
    <xf numFmtId="0" fontId="3" fillId="0" borderId="123" xfId="0" applyFont="1" applyBorder="1" applyAlignment="1">
      <alignment horizontal="left" vertical="center" wrapText="1"/>
    </xf>
    <xf numFmtId="0" fontId="3" fillId="0" borderId="94" xfId="0" applyFont="1" applyBorder="1" applyAlignment="1">
      <alignment horizontal="left" vertical="center" wrapText="1"/>
    </xf>
    <xf numFmtId="0" fontId="3" fillId="0" borderId="124" xfId="0" applyFont="1" applyBorder="1" applyAlignment="1">
      <alignment horizontal="left" vertical="center" wrapText="1"/>
    </xf>
    <xf numFmtId="0" fontId="27" fillId="36" borderId="62" xfId="0" applyFont="1" applyFill="1" applyBorder="1" applyAlignment="1">
      <alignment horizontal="left" vertical="center"/>
    </xf>
    <xf numFmtId="0" fontId="27" fillId="36" borderId="36" xfId="0" applyFont="1" applyFill="1" applyBorder="1" applyAlignment="1">
      <alignment horizontal="left" vertical="center"/>
    </xf>
    <xf numFmtId="0" fontId="27" fillId="36" borderId="37" xfId="0" applyFont="1" applyFill="1" applyBorder="1" applyAlignment="1">
      <alignment horizontal="left" vertical="center"/>
    </xf>
    <xf numFmtId="0" fontId="12" fillId="38" borderId="62" xfId="0" applyFont="1" applyFill="1" applyBorder="1" applyAlignment="1">
      <alignment vertical="center"/>
    </xf>
    <xf numFmtId="0" fontId="12" fillId="38" borderId="58" xfId="0" applyFont="1" applyFill="1" applyBorder="1" applyAlignment="1">
      <alignment vertical="center"/>
    </xf>
    <xf numFmtId="0" fontId="40" fillId="0" borderId="52" xfId="0" applyFont="1" applyBorder="1" applyAlignment="1">
      <alignment horizontal="left" vertical="center" wrapText="1"/>
    </xf>
    <xf numFmtId="0" fontId="89" fillId="35" borderId="21" xfId="0" applyFont="1" applyFill="1" applyBorder="1" applyAlignment="1">
      <alignment horizontal="center" vertical="center" wrapText="1"/>
    </xf>
    <xf numFmtId="0" fontId="89" fillId="35" borderId="22" xfId="0" applyFont="1" applyFill="1" applyBorder="1" applyAlignment="1">
      <alignment horizontal="center" vertical="center" wrapText="1"/>
    </xf>
    <xf numFmtId="0" fontId="89" fillId="35" borderId="92" xfId="0" applyFont="1" applyFill="1" applyBorder="1" applyAlignment="1">
      <alignment horizontal="center" vertical="center" wrapText="1"/>
    </xf>
    <xf numFmtId="0" fontId="136" fillId="0" borderId="155" xfId="0" applyFont="1" applyBorder="1" applyAlignment="1">
      <alignment horizontal="left" vertical="center"/>
    </xf>
    <xf numFmtId="0" fontId="1" fillId="0" borderId="15" xfId="0" applyFont="1" applyBorder="1" applyAlignment="1">
      <alignment horizontal="left" vertical="center" wrapText="1"/>
    </xf>
    <xf numFmtId="0" fontId="1" fillId="0" borderId="38" xfId="0" applyFont="1" applyBorder="1" applyAlignment="1">
      <alignment horizontal="left" vertical="center" wrapText="1"/>
    </xf>
    <xf numFmtId="0" fontId="27" fillId="0" borderId="46" xfId="0" applyFont="1" applyBorder="1" applyAlignment="1">
      <alignment horizontal="left" vertical="center" wrapText="1"/>
    </xf>
    <xf numFmtId="0" fontId="27" fillId="0" borderId="50" xfId="0" applyFont="1" applyBorder="1" applyAlignment="1">
      <alignment horizontal="left" vertical="center" wrapText="1"/>
    </xf>
    <xf numFmtId="0" fontId="27" fillId="0" borderId="51" xfId="0" applyFont="1" applyBorder="1" applyAlignment="1">
      <alignment horizontal="left" vertical="center" wrapText="1"/>
    </xf>
    <xf numFmtId="0" fontId="3" fillId="38" borderId="70" xfId="0" applyFont="1" applyFill="1" applyBorder="1" applyAlignment="1">
      <alignment horizontal="center" vertical="center" wrapText="1"/>
    </xf>
    <xf numFmtId="0" fontId="3" fillId="38" borderId="72" xfId="0" applyFont="1" applyFill="1" applyBorder="1" applyAlignment="1">
      <alignment horizontal="center" vertical="center" wrapText="1"/>
    </xf>
    <xf numFmtId="0" fontId="12" fillId="38" borderId="57"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3" xfId="0" applyFont="1" applyBorder="1" applyAlignment="1">
      <alignment horizontal="center" vertical="center"/>
    </xf>
    <xf numFmtId="10" fontId="3" fillId="0" borderId="31" xfId="0" applyNumberFormat="1" applyFont="1" applyBorder="1" applyAlignment="1">
      <alignment horizontal="center" vertical="center"/>
    </xf>
    <xf numFmtId="10" fontId="3" fillId="0" borderId="118" xfId="0" applyNumberFormat="1" applyFont="1" applyBorder="1" applyAlignment="1">
      <alignment horizontal="center" vertical="center"/>
    </xf>
    <xf numFmtId="10" fontId="5" fillId="0" borderId="123" xfId="0" applyNumberFormat="1" applyFont="1" applyBorder="1" applyAlignment="1">
      <alignment horizontal="center" vertical="center"/>
    </xf>
    <xf numFmtId="10" fontId="5" fillId="0" borderId="124" xfId="0" applyNumberFormat="1" applyFont="1" applyBorder="1" applyAlignment="1">
      <alignment horizontal="center" vertical="center"/>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2" fillId="38" borderId="38" xfId="0" applyFont="1" applyFill="1" applyBorder="1" applyAlignment="1">
      <alignment horizontal="center" vertical="center" wrapText="1"/>
    </xf>
    <xf numFmtId="0" fontId="12" fillId="38" borderId="40" xfId="0" applyFont="1" applyFill="1" applyBorder="1" applyAlignment="1">
      <alignment horizontal="center" vertical="center" wrapText="1"/>
    </xf>
    <xf numFmtId="0" fontId="12" fillId="38" borderId="55" xfId="0" applyFont="1" applyFill="1" applyBorder="1" applyAlignment="1">
      <alignment horizontal="center" vertical="center" wrapText="1"/>
    </xf>
    <xf numFmtId="0" fontId="12" fillId="38" borderId="15" xfId="0" applyFont="1" applyFill="1" applyBorder="1" applyAlignment="1">
      <alignment horizontal="center" vertical="center" wrapText="1"/>
    </xf>
    <xf numFmtId="49" fontId="40" fillId="3" borderId="0" xfId="0" applyNumberFormat="1" applyFont="1" applyFill="1" applyAlignment="1">
      <alignment horizontal="left" vertical="center" wrapText="1"/>
    </xf>
    <xf numFmtId="0" fontId="26" fillId="0" borderId="0" xfId="0" applyFont="1" applyAlignment="1">
      <alignment horizontal="left"/>
    </xf>
    <xf numFmtId="0" fontId="12" fillId="38" borderId="62" xfId="0" applyFont="1" applyFill="1" applyBorder="1" applyAlignment="1">
      <alignment horizontal="left" wrapText="1"/>
    </xf>
    <xf numFmtId="0" fontId="12" fillId="38" borderId="55" xfId="0" applyFont="1" applyFill="1" applyBorder="1" applyAlignment="1">
      <alignment horizontal="left" wrapText="1"/>
    </xf>
    <xf numFmtId="0" fontId="12" fillId="38" borderId="56" xfId="0" applyFont="1" applyFill="1" applyBorder="1" applyAlignment="1">
      <alignment horizontal="left" wrapText="1"/>
    </xf>
    <xf numFmtId="0" fontId="12" fillId="38" borderId="48" xfId="0" applyFont="1" applyFill="1" applyBorder="1" applyAlignment="1">
      <alignment horizontal="left" wrapText="1"/>
    </xf>
    <xf numFmtId="0" fontId="12" fillId="38" borderId="17" xfId="0" applyFont="1" applyFill="1" applyBorder="1" applyAlignment="1">
      <alignment horizontal="left" wrapText="1"/>
    </xf>
    <xf numFmtId="0" fontId="12" fillId="38" borderId="63" xfId="0" applyFont="1" applyFill="1" applyBorder="1" applyAlignment="1">
      <alignment horizontal="left" wrapText="1"/>
    </xf>
    <xf numFmtId="0" fontId="51" fillId="39" borderId="135" xfId="0" applyFont="1" applyFill="1" applyBorder="1" applyAlignment="1">
      <alignment horizontal="center" vertical="center"/>
    </xf>
    <xf numFmtId="0" fontId="51" fillId="39" borderId="102" xfId="0" applyFont="1" applyFill="1" applyBorder="1" applyAlignment="1">
      <alignment horizontal="center" vertical="center"/>
    </xf>
    <xf numFmtId="0" fontId="51" fillId="39" borderId="116" xfId="0" applyFont="1" applyFill="1" applyBorder="1" applyAlignment="1">
      <alignment horizontal="center" vertical="center"/>
    </xf>
    <xf numFmtId="10" fontId="27" fillId="43" borderId="31" xfId="0" applyNumberFormat="1" applyFont="1" applyFill="1" applyBorder="1" applyAlignment="1">
      <alignment horizontal="center" vertical="center"/>
    </xf>
    <xf numFmtId="10" fontId="27" fillId="43" borderId="118" xfId="0" applyNumberFormat="1" applyFont="1" applyFill="1" applyBorder="1" applyAlignment="1">
      <alignment horizontal="center" vertical="center"/>
    </xf>
    <xf numFmtId="10" fontId="5" fillId="0" borderId="31" xfId="0" applyNumberFormat="1" applyFont="1" applyBorder="1" applyAlignment="1">
      <alignment horizontal="center" vertical="center"/>
    </xf>
    <xf numFmtId="10" fontId="5" fillId="0" borderId="118" xfId="0" applyNumberFormat="1" applyFont="1" applyBorder="1" applyAlignment="1">
      <alignment horizontal="center" vertical="center"/>
    </xf>
    <xf numFmtId="3" fontId="3" fillId="0" borderId="123" xfId="0" applyNumberFormat="1" applyFont="1" applyBorder="1" applyAlignment="1">
      <alignment horizontal="center" vertical="center"/>
    </xf>
    <xf numFmtId="3" fontId="3" fillId="0" borderId="139" xfId="0" applyNumberFormat="1" applyFont="1" applyBorder="1" applyAlignment="1">
      <alignment horizontal="center" vertical="center"/>
    </xf>
    <xf numFmtId="0" fontId="51" fillId="39" borderId="183" xfId="0" applyFont="1" applyFill="1" applyBorder="1" applyAlignment="1">
      <alignment horizontal="left" vertical="center" wrapText="1"/>
    </xf>
    <xf numFmtId="0" fontId="51" fillId="39" borderId="184" xfId="0" applyFont="1" applyFill="1" applyBorder="1" applyAlignment="1">
      <alignment horizontal="left" vertical="center" wrapText="1"/>
    </xf>
    <xf numFmtId="0" fontId="82" fillId="39" borderId="97" xfId="0" applyFont="1" applyFill="1" applyBorder="1" applyAlignment="1">
      <alignment horizontal="center" vertical="center"/>
    </xf>
    <xf numFmtId="0" fontId="82" fillId="39" borderId="100" xfId="0" applyFont="1" applyFill="1" applyBorder="1" applyAlignment="1">
      <alignment horizontal="center" vertical="center"/>
    </xf>
    <xf numFmtId="0" fontId="51" fillId="39" borderId="101" xfId="0" applyFont="1" applyFill="1" applyBorder="1" applyAlignment="1">
      <alignment horizontal="center" vertical="center"/>
    </xf>
    <xf numFmtId="3" fontId="74" fillId="0" borderId="0" xfId="0" applyNumberFormat="1" applyFont="1" applyAlignment="1">
      <alignment horizontal="left" vertical="center"/>
    </xf>
    <xf numFmtId="0" fontId="51" fillId="39" borderId="101" xfId="0" applyFont="1" applyFill="1" applyBorder="1" applyAlignment="1">
      <alignment horizontal="center" vertical="center" wrapText="1"/>
    </xf>
    <xf numFmtId="0" fontId="51" fillId="39" borderId="116" xfId="0" applyFont="1" applyFill="1" applyBorder="1" applyAlignment="1">
      <alignment horizontal="center" vertical="center" wrapText="1"/>
    </xf>
    <xf numFmtId="0" fontId="51" fillId="39" borderId="185" xfId="0" applyFont="1" applyFill="1" applyBorder="1" applyAlignment="1">
      <alignment horizontal="center" vertical="center"/>
    </xf>
    <xf numFmtId="0" fontId="51" fillId="39" borderId="186" xfId="0" applyFont="1" applyFill="1" applyBorder="1" applyAlignment="1">
      <alignment horizontal="center" vertical="center"/>
    </xf>
    <xf numFmtId="0" fontId="51" fillId="39" borderId="187" xfId="0" applyFont="1" applyFill="1" applyBorder="1" applyAlignment="1">
      <alignment horizontal="center" vertical="center"/>
    </xf>
    <xf numFmtId="0" fontId="51" fillId="39" borderId="183" xfId="0" applyFont="1" applyFill="1" applyBorder="1" applyAlignment="1">
      <alignment horizontal="left" wrapText="1"/>
    </xf>
    <xf numFmtId="0" fontId="51" fillId="39" borderId="188" xfId="0" applyFont="1" applyFill="1" applyBorder="1" applyAlignment="1">
      <alignment horizontal="left" wrapText="1"/>
    </xf>
    <xf numFmtId="0" fontId="51" fillId="39" borderId="184" xfId="0" applyFont="1" applyFill="1" applyBorder="1" applyAlignment="1">
      <alignment horizontal="left" wrapText="1"/>
    </xf>
    <xf numFmtId="0" fontId="51" fillId="39" borderId="136" xfId="0" applyFont="1" applyFill="1" applyBorder="1" applyAlignment="1">
      <alignment horizontal="center"/>
    </xf>
    <xf numFmtId="0" fontId="51" fillId="39" borderId="134" xfId="0" applyFont="1" applyFill="1" applyBorder="1" applyAlignment="1">
      <alignment horizontal="center"/>
    </xf>
    <xf numFmtId="0" fontId="51" fillId="39" borderId="131" xfId="0" applyFont="1" applyFill="1" applyBorder="1" applyAlignment="1">
      <alignment horizontal="center" vertical="center"/>
    </xf>
    <xf numFmtId="0" fontId="51" fillId="39" borderId="132" xfId="0" applyFont="1" applyFill="1" applyBorder="1" applyAlignment="1">
      <alignment horizontal="center" vertical="center"/>
    </xf>
    <xf numFmtId="0" fontId="127" fillId="38" borderId="57" xfId="0" applyFont="1" applyFill="1" applyBorder="1" applyAlignment="1">
      <alignment horizontal="center" vertical="center" wrapText="1"/>
    </xf>
    <xf numFmtId="0" fontId="127" fillId="38" borderId="59" xfId="0" applyFont="1" applyFill="1" applyBorder="1" applyAlignment="1">
      <alignment horizontal="center" vertical="center" wrapText="1"/>
    </xf>
    <xf numFmtId="0" fontId="82" fillId="39" borderId="183" xfId="0" applyFont="1" applyFill="1" applyBorder="1" applyAlignment="1">
      <alignment horizontal="center" vertical="center"/>
    </xf>
    <xf numFmtId="0" fontId="82" fillId="39" borderId="184" xfId="0" applyFont="1" applyFill="1" applyBorder="1" applyAlignment="1">
      <alignment horizontal="center" vertical="center"/>
    </xf>
    <xf numFmtId="0" fontId="31" fillId="0" borderId="0" xfId="0" applyFont="1" applyAlignment="1">
      <alignment horizontal="left" wrapText="1"/>
    </xf>
    <xf numFmtId="10" fontId="3" fillId="0" borderId="123" xfId="0" applyNumberFormat="1" applyFont="1" applyBorder="1" applyAlignment="1">
      <alignment horizontal="center" vertical="center"/>
    </xf>
    <xf numFmtId="10" fontId="3" fillId="0" borderId="124" xfId="0" applyNumberFormat="1" applyFont="1" applyBorder="1" applyAlignment="1">
      <alignment horizontal="center" vertical="center"/>
    </xf>
    <xf numFmtId="0" fontId="51" fillId="39" borderId="31" xfId="0" applyFont="1" applyFill="1" applyBorder="1" applyAlignment="1">
      <alignment horizontal="center" vertical="center" wrapText="1"/>
    </xf>
    <xf numFmtId="0" fontId="51" fillId="39" borderId="33" xfId="0" applyFont="1" applyFill="1" applyBorder="1" applyAlignment="1">
      <alignment horizontal="center" vertical="center" wrapText="1"/>
    </xf>
    <xf numFmtId="0" fontId="51" fillId="39" borderId="118" xfId="0" applyFont="1" applyFill="1" applyBorder="1" applyAlignment="1">
      <alignment horizontal="center" vertical="center" wrapText="1"/>
    </xf>
    <xf numFmtId="0" fontId="12" fillId="38" borderId="36" xfId="0" applyFont="1" applyFill="1" applyBorder="1" applyAlignment="1">
      <alignment horizontal="left" vertical="center" wrapText="1"/>
    </xf>
    <xf numFmtId="0" fontId="12" fillId="38" borderId="37" xfId="0" applyFont="1" applyFill="1" applyBorder="1" applyAlignment="1">
      <alignment horizontal="left" vertical="center" wrapText="1"/>
    </xf>
    <xf numFmtId="0" fontId="12" fillId="38" borderId="48" xfId="0" applyFont="1" applyFill="1" applyBorder="1" applyAlignment="1">
      <alignment horizontal="center" wrapText="1"/>
    </xf>
    <xf numFmtId="0" fontId="12" fillId="38" borderId="59" xfId="0" applyFont="1" applyFill="1" applyBorder="1" applyAlignment="1">
      <alignment horizontal="center" wrapText="1"/>
    </xf>
    <xf numFmtId="0" fontId="41" fillId="0" borderId="61" xfId="0" applyFont="1" applyBorder="1" applyAlignment="1">
      <alignment horizontal="left"/>
    </xf>
    <xf numFmtId="0" fontId="12" fillId="38" borderId="57" xfId="0" applyFont="1" applyFill="1" applyBorder="1" applyAlignment="1">
      <alignment horizontal="left" wrapText="1"/>
    </xf>
    <xf numFmtId="0" fontId="12" fillId="38" borderId="54" xfId="0" applyFont="1" applyFill="1" applyBorder="1" applyAlignment="1">
      <alignment horizontal="left" wrapText="1"/>
    </xf>
    <xf numFmtId="0" fontId="12" fillId="38" borderId="49" xfId="0" applyFont="1" applyFill="1" applyBorder="1" applyAlignment="1">
      <alignment horizontal="center" wrapText="1"/>
    </xf>
    <xf numFmtId="0" fontId="12" fillId="38" borderId="57" xfId="0" applyFont="1" applyFill="1" applyBorder="1" applyAlignment="1">
      <alignment horizontal="center" wrapText="1"/>
    </xf>
    <xf numFmtId="0" fontId="12" fillId="38" borderId="37" xfId="0" applyFont="1" applyFill="1" applyBorder="1" applyAlignment="1">
      <alignment horizontal="center" wrapText="1"/>
    </xf>
    <xf numFmtId="0" fontId="12" fillId="38" borderId="91" xfId="0" applyFont="1" applyFill="1" applyBorder="1" applyAlignment="1">
      <alignment horizontal="center" wrapText="1"/>
    </xf>
    <xf numFmtId="0" fontId="12" fillId="38" borderId="73" xfId="0" applyFont="1" applyFill="1" applyBorder="1" applyAlignment="1">
      <alignment horizontal="left" wrapText="1"/>
    </xf>
    <xf numFmtId="0" fontId="12" fillId="38" borderId="77" xfId="0" applyFont="1" applyFill="1" applyBorder="1" applyAlignment="1">
      <alignment horizontal="left" wrapText="1"/>
    </xf>
    <xf numFmtId="0" fontId="51" fillId="39" borderId="193" xfId="0" applyFont="1" applyFill="1" applyBorder="1" applyAlignment="1">
      <alignment horizontal="center" wrapText="1"/>
    </xf>
    <xf numFmtId="0" fontId="51" fillId="39" borderId="194" xfId="0" applyFont="1" applyFill="1" applyBorder="1" applyAlignment="1">
      <alignment horizontal="center" wrapText="1"/>
    </xf>
    <xf numFmtId="0" fontId="38" fillId="0" borderId="52" xfId="0" applyFont="1" applyBorder="1" applyAlignment="1">
      <alignment horizontal="left"/>
    </xf>
    <xf numFmtId="0" fontId="38" fillId="0" borderId="0" xfId="0" applyFont="1" applyAlignment="1">
      <alignment horizontal="left"/>
    </xf>
    <xf numFmtId="0" fontId="12" fillId="38" borderId="20" xfId="0" applyFont="1" applyFill="1" applyBorder="1" applyAlignment="1">
      <alignment horizontal="left" vertical="center" wrapText="1"/>
    </xf>
    <xf numFmtId="0" fontId="12" fillId="38" borderId="15" xfId="0" applyFont="1" applyFill="1" applyBorder="1" applyAlignment="1">
      <alignment horizontal="left" vertical="center" wrapText="1"/>
    </xf>
    <xf numFmtId="0" fontId="12" fillId="38" borderId="20" xfId="0" applyFont="1" applyFill="1" applyBorder="1" applyAlignment="1">
      <alignment horizontal="center" vertical="center"/>
    </xf>
    <xf numFmtId="0" fontId="73" fillId="38" borderId="67" xfId="0" applyFont="1" applyFill="1" applyBorder="1" applyAlignment="1">
      <alignment horizontal="center" vertical="center" wrapText="1"/>
    </xf>
    <xf numFmtId="0" fontId="76" fillId="0" borderId="0" xfId="0" applyFont="1" applyAlignment="1">
      <alignment horizontal="left" vertical="center" wrapText="1"/>
    </xf>
    <xf numFmtId="0" fontId="27" fillId="39" borderId="73" xfId="0" applyFont="1" applyFill="1" applyBorder="1" applyAlignment="1">
      <alignment horizontal="center" vertical="center"/>
    </xf>
    <xf numFmtId="0" fontId="27" fillId="39" borderId="77" xfId="0" applyFont="1" applyFill="1" applyBorder="1" applyAlignment="1">
      <alignment horizontal="center" vertical="center"/>
    </xf>
    <xf numFmtId="0" fontId="12" fillId="39" borderId="101" xfId="0" applyFont="1" applyFill="1" applyBorder="1" applyAlignment="1">
      <alignment horizontal="center" vertical="center"/>
    </xf>
    <xf numFmtId="0" fontId="12" fillId="39" borderId="102" xfId="0" applyFont="1" applyFill="1" applyBorder="1" applyAlignment="1">
      <alignment horizontal="center" vertical="center"/>
    </xf>
    <xf numFmtId="0" fontId="12" fillId="39" borderId="103" xfId="0" applyFont="1" applyFill="1" applyBorder="1" applyAlignment="1">
      <alignment horizontal="center" vertical="center"/>
    </xf>
    <xf numFmtId="0" fontId="12" fillId="39" borderId="116" xfId="0" applyFont="1" applyFill="1" applyBorder="1" applyAlignment="1">
      <alignment horizontal="center" vertical="center"/>
    </xf>
    <xf numFmtId="0" fontId="27" fillId="43" borderId="54" xfId="0" applyFont="1" applyFill="1" applyBorder="1" applyAlignment="1">
      <alignment horizontal="left" vertical="top" wrapText="1"/>
    </xf>
    <xf numFmtId="0" fontId="27" fillId="43" borderId="18" xfId="0" applyFont="1" applyFill="1" applyBorder="1" applyAlignment="1">
      <alignment horizontal="left" vertical="top" wrapText="1"/>
    </xf>
    <xf numFmtId="0" fontId="27" fillId="43" borderId="76" xfId="0" applyFont="1" applyFill="1" applyBorder="1" applyAlignment="1">
      <alignment horizontal="left" vertical="top" wrapText="1"/>
    </xf>
    <xf numFmtId="0" fontId="76" fillId="0" borderId="0" xfId="236" applyFont="1" applyAlignment="1">
      <alignment horizontal="left" vertical="center"/>
    </xf>
    <xf numFmtId="0" fontId="74" fillId="0" borderId="0" xfId="0" applyFont="1" applyAlignment="1">
      <alignment horizontal="left"/>
    </xf>
    <xf numFmtId="0" fontId="51" fillId="39" borderId="37" xfId="0" applyFont="1" applyFill="1" applyBorder="1" applyAlignment="1">
      <alignment horizontal="center" wrapText="1"/>
    </xf>
    <xf numFmtId="0" fontId="51" fillId="39" borderId="38" xfId="0" applyFont="1" applyFill="1" applyBorder="1" applyAlignment="1">
      <alignment horizontal="center" wrapText="1"/>
    </xf>
    <xf numFmtId="0" fontId="12" fillId="39" borderId="62" xfId="0" applyFont="1" applyFill="1" applyBorder="1" applyAlignment="1">
      <alignment horizontal="center" vertical="center"/>
    </xf>
    <xf numFmtId="0" fontId="12" fillId="39" borderId="36" xfId="0" applyFont="1" applyFill="1" applyBorder="1" applyAlignment="1">
      <alignment horizontal="center" vertical="center"/>
    </xf>
    <xf numFmtId="0" fontId="12" fillId="39" borderId="37" xfId="0" applyFont="1" applyFill="1" applyBorder="1" applyAlignment="1">
      <alignment horizontal="center" vertical="center"/>
    </xf>
    <xf numFmtId="0" fontId="12" fillId="39" borderId="91" xfId="0" applyFont="1" applyFill="1" applyBorder="1" applyAlignment="1">
      <alignment horizontal="center" vertical="center"/>
    </xf>
    <xf numFmtId="0" fontId="12" fillId="39" borderId="48" xfId="0" applyFont="1" applyFill="1" applyBorder="1" applyAlignment="1">
      <alignment horizontal="center" vertical="center"/>
    </xf>
    <xf numFmtId="0" fontId="51" fillId="39" borderId="62" xfId="0" applyFont="1" applyFill="1" applyBorder="1" applyAlignment="1">
      <alignment horizontal="left" wrapText="1"/>
    </xf>
    <xf numFmtId="0" fontId="51" fillId="39" borderId="55" xfId="0" applyFont="1" applyFill="1" applyBorder="1" applyAlignment="1">
      <alignment horizontal="left" wrapText="1"/>
    </xf>
    <xf numFmtId="0" fontId="51" fillId="39" borderId="36" xfId="0" applyFont="1" applyFill="1" applyBorder="1" applyAlignment="1">
      <alignment horizontal="center" vertical="center" wrapText="1"/>
    </xf>
    <xf numFmtId="0" fontId="51" fillId="39" borderId="37" xfId="0" applyFont="1" applyFill="1" applyBorder="1" applyAlignment="1">
      <alignment horizontal="center" vertical="center" wrapText="1"/>
    </xf>
    <xf numFmtId="0" fontId="51" fillId="39" borderId="83" xfId="0" applyFont="1" applyFill="1" applyBorder="1" applyAlignment="1">
      <alignment horizontal="center" wrapText="1"/>
    </xf>
    <xf numFmtId="0" fontId="51" fillId="39" borderId="20" xfId="0" applyFont="1" applyFill="1" applyBorder="1" applyAlignment="1">
      <alignment horizontal="center" wrapText="1"/>
    </xf>
    <xf numFmtId="0" fontId="136" fillId="0" borderId="156" xfId="0" applyFont="1" applyBorder="1" applyAlignment="1">
      <alignment horizontal="left"/>
    </xf>
    <xf numFmtId="0" fontId="27" fillId="43" borderId="117" xfId="0" applyFont="1" applyFill="1" applyBorder="1" applyAlignment="1">
      <alignment horizontal="left" vertical="top" wrapText="1"/>
    </xf>
    <xf numFmtId="0" fontId="27" fillId="43" borderId="32" xfId="0" applyFont="1" applyFill="1" applyBorder="1" applyAlignment="1">
      <alignment horizontal="left" vertical="top" wrapText="1"/>
    </xf>
    <xf numFmtId="0" fontId="27" fillId="43" borderId="118" xfId="0" applyFont="1" applyFill="1" applyBorder="1" applyAlignment="1">
      <alignment horizontal="left" vertical="top" wrapText="1"/>
    </xf>
    <xf numFmtId="0" fontId="6" fillId="36" borderId="50" xfId="0" applyFont="1" applyFill="1" applyBorder="1" applyAlignment="1">
      <alignment horizontal="left" vertical="center" wrapText="1"/>
    </xf>
    <xf numFmtId="0" fontId="6" fillId="36" borderId="0" xfId="0" applyFont="1" applyFill="1" applyAlignment="1">
      <alignment horizontal="left" vertical="center" wrapText="1"/>
    </xf>
    <xf numFmtId="0" fontId="6" fillId="36" borderId="158" xfId="0" applyFont="1" applyFill="1" applyBorder="1" applyAlignment="1">
      <alignment horizontal="left" vertical="center" wrapText="1"/>
    </xf>
    <xf numFmtId="0" fontId="6" fillId="36" borderId="78" xfId="0" applyFont="1" applyFill="1" applyBorder="1" applyAlignment="1">
      <alignment horizontal="left" vertical="center" wrapText="1"/>
    </xf>
    <xf numFmtId="0" fontId="6" fillId="36" borderId="24" xfId="0" applyFont="1" applyFill="1" applyBorder="1" applyAlignment="1">
      <alignment horizontal="left" vertical="center" wrapText="1"/>
    </xf>
    <xf numFmtId="0" fontId="6" fillId="36" borderId="95" xfId="0" applyFont="1" applyFill="1" applyBorder="1" applyAlignment="1">
      <alignment horizontal="left" vertical="center" wrapText="1"/>
    </xf>
    <xf numFmtId="49" fontId="40" fillId="0" borderId="0" xfId="0" applyNumberFormat="1" applyFont="1" applyAlignment="1">
      <alignment horizontal="left" vertical="center" wrapText="1"/>
    </xf>
    <xf numFmtId="49" fontId="40" fillId="0" borderId="0" xfId="0" applyNumberFormat="1" applyFont="1" applyAlignment="1">
      <alignment horizontal="left" vertical="center"/>
    </xf>
    <xf numFmtId="0" fontId="12" fillId="38" borderId="62" xfId="0" applyFont="1" applyFill="1" applyBorder="1" applyAlignment="1">
      <alignment horizontal="left"/>
    </xf>
    <xf numFmtId="0" fontId="12" fillId="38" borderId="55" xfId="0" applyFont="1" applyFill="1" applyBorder="1" applyAlignment="1">
      <alignment horizontal="left"/>
    </xf>
    <xf numFmtId="0" fontId="128" fillId="0" borderId="0" xfId="0" applyFont="1" applyAlignment="1">
      <alignment horizontal="left" vertical="center" wrapText="1"/>
    </xf>
    <xf numFmtId="0" fontId="156" fillId="0" borderId="17" xfId="0" applyFont="1" applyBorder="1" applyAlignment="1">
      <alignment horizontal="center" vertical="center"/>
    </xf>
    <xf numFmtId="0" fontId="156" fillId="0" borderId="18" xfId="0" applyFont="1" applyBorder="1" applyAlignment="1">
      <alignment horizontal="center" vertical="center"/>
    </xf>
    <xf numFmtId="0" fontId="156" fillId="0" borderId="76" xfId="0" applyFont="1" applyBorder="1" applyAlignment="1">
      <alignment horizontal="center" vertical="center"/>
    </xf>
    <xf numFmtId="0" fontId="107" fillId="0" borderId="0" xfId="0" applyFont="1" applyAlignment="1">
      <alignment horizontal="left"/>
    </xf>
    <xf numFmtId="0" fontId="31" fillId="0" borderId="159" xfId="0" applyFont="1" applyBorder="1" applyAlignment="1">
      <alignment horizontal="left" vertical="center" wrapText="1"/>
    </xf>
    <xf numFmtId="0" fontId="107" fillId="0" borderId="0" xfId="0" applyFont="1" applyAlignment="1">
      <alignment horizontal="left" vertical="center"/>
    </xf>
    <xf numFmtId="0" fontId="127" fillId="38" borderId="48" xfId="0" applyFont="1" applyFill="1" applyBorder="1" applyAlignment="1">
      <alignment horizontal="center"/>
    </xf>
    <xf numFmtId="0" fontId="127" fillId="38" borderId="91" xfId="0" applyFont="1" applyFill="1" applyBorder="1" applyAlignment="1">
      <alignment horizontal="center"/>
    </xf>
    <xf numFmtId="0" fontId="128" fillId="0" borderId="52" xfId="0" applyFont="1" applyBorder="1" applyAlignment="1">
      <alignment horizontal="left" vertical="center" wrapText="1"/>
    </xf>
    <xf numFmtId="0" fontId="31" fillId="28" borderId="0" xfId="0" applyFont="1" applyFill="1" applyAlignment="1">
      <alignment horizontal="left" vertical="center" wrapText="1"/>
    </xf>
    <xf numFmtId="0" fontId="104" fillId="0" borderId="0" xfId="0" applyFont="1" applyAlignment="1">
      <alignment horizontal="left" vertical="top"/>
    </xf>
    <xf numFmtId="0" fontId="41" fillId="0" borderId="0" xfId="0" applyFont="1"/>
    <xf numFmtId="0" fontId="107" fillId="0" borderId="0" xfId="0" applyFont="1" applyAlignment="1">
      <alignment horizontal="left" vertical="center" wrapText="1"/>
    </xf>
    <xf numFmtId="0" fontId="41" fillId="0" borderId="0" xfId="0" applyFont="1" applyAlignment="1">
      <alignment horizontal="left" vertical="center" wrapText="1"/>
    </xf>
    <xf numFmtId="0" fontId="79" fillId="38" borderId="23" xfId="1" applyFont="1" applyFill="1" applyBorder="1" applyAlignment="1">
      <alignment horizontal="left" vertical="center"/>
    </xf>
    <xf numFmtId="0" fontId="1" fillId="38" borderId="62" xfId="0" applyFont="1" applyFill="1" applyBorder="1" applyAlignment="1">
      <alignment horizontal="center" vertical="top" wrapText="1"/>
    </xf>
    <xf numFmtId="0" fontId="1" fillId="38" borderId="55" xfId="0" applyFont="1" applyFill="1" applyBorder="1" applyAlignment="1">
      <alignment horizontal="center" vertical="top" wrapText="1"/>
    </xf>
    <xf numFmtId="0" fontId="1" fillId="38" borderId="58" xfId="0" applyFont="1" applyFill="1" applyBorder="1" applyAlignment="1">
      <alignment horizontal="center" vertical="top" wrapText="1"/>
    </xf>
    <xf numFmtId="0" fontId="128" fillId="0" borderId="0" xfId="0" quotePrefix="1" applyFont="1" applyAlignment="1">
      <alignment horizontal="left" vertical="center"/>
    </xf>
    <xf numFmtId="0" fontId="128" fillId="0" borderId="0" xfId="0" applyFont="1" applyAlignment="1">
      <alignment horizontal="left" vertical="center"/>
    </xf>
    <xf numFmtId="0" fontId="82" fillId="38" borderId="15" xfId="0" applyFont="1" applyFill="1" applyBorder="1" applyAlignment="1">
      <alignment horizontal="center" vertical="center" wrapText="1"/>
    </xf>
    <xf numFmtId="0" fontId="73" fillId="38" borderId="21" xfId="0" applyFont="1" applyFill="1" applyBorder="1" applyAlignment="1">
      <alignment horizontal="center" vertical="center" wrapText="1"/>
    </xf>
    <xf numFmtId="0" fontId="73" fillId="38" borderId="15" xfId="0" applyFont="1" applyFill="1" applyBorder="1" applyAlignment="1">
      <alignment horizontal="center" vertical="center" wrapText="1"/>
    </xf>
    <xf numFmtId="0" fontId="12" fillId="38" borderId="82" xfId="0" applyFont="1" applyFill="1" applyBorder="1" applyAlignment="1">
      <alignment horizontal="center" vertical="center" wrapText="1"/>
    </xf>
    <xf numFmtId="1" fontId="3" fillId="0" borderId="21" xfId="0" applyNumberFormat="1" applyFont="1" applyBorder="1" applyAlignment="1">
      <alignment horizontal="right" vertical="center"/>
    </xf>
    <xf numFmtId="1" fontId="3" fillId="0" borderId="82" xfId="0" applyNumberFormat="1" applyFont="1" applyBorder="1" applyAlignment="1">
      <alignment horizontal="right" vertical="center"/>
    </xf>
    <xf numFmtId="0" fontId="51" fillId="38" borderId="46" xfId="0" applyFont="1" applyFill="1" applyBorder="1" applyAlignment="1">
      <alignment horizontal="left" vertical="center"/>
    </xf>
    <xf numFmtId="0" fontId="12" fillId="38" borderId="52" xfId="0" applyFont="1" applyFill="1" applyBorder="1" applyAlignment="1">
      <alignment horizontal="left" vertical="center"/>
    </xf>
    <xf numFmtId="0" fontId="12" fillId="38" borderId="53" xfId="0" applyFont="1" applyFill="1" applyBorder="1" applyAlignment="1">
      <alignment horizontal="left" vertical="center"/>
    </xf>
    <xf numFmtId="0" fontId="129" fillId="0" borderId="0" xfId="0" quotePrefix="1" applyFont="1" applyAlignment="1">
      <alignment horizontal="left" vertical="center"/>
    </xf>
    <xf numFmtId="177" fontId="105" fillId="36" borderId="15" xfId="0" applyNumberFormat="1" applyFont="1" applyFill="1" applyBorder="1" applyAlignment="1">
      <alignment horizontal="center" vertical="center"/>
    </xf>
    <xf numFmtId="177" fontId="105" fillId="36" borderId="38" xfId="0" applyNumberFormat="1" applyFont="1" applyFill="1" applyBorder="1" applyAlignment="1">
      <alignment horizontal="center" vertical="center"/>
    </xf>
    <xf numFmtId="1" fontId="6" fillId="35" borderId="15" xfId="0" applyNumberFormat="1" applyFont="1" applyFill="1" applyBorder="1" applyAlignment="1">
      <alignment horizontal="right" vertical="center"/>
    </xf>
    <xf numFmtId="1" fontId="6" fillId="35" borderId="38" xfId="0" applyNumberFormat="1" applyFont="1" applyFill="1" applyBorder="1" applyAlignment="1">
      <alignment horizontal="right" vertical="center"/>
    </xf>
    <xf numFmtId="1" fontId="3" fillId="0" borderId="15" xfId="0" applyNumberFormat="1" applyFont="1" applyBorder="1" applyAlignment="1">
      <alignment horizontal="right" vertical="center"/>
    </xf>
    <xf numFmtId="1" fontId="3" fillId="0" borderId="38" xfId="0" applyNumberFormat="1" applyFont="1" applyBorder="1" applyAlignment="1">
      <alignment horizontal="right" vertical="center"/>
    </xf>
    <xf numFmtId="0" fontId="38" fillId="0" borderId="159" xfId="0" applyFont="1" applyBorder="1" applyAlignment="1">
      <alignment horizontal="left" vertical="center" wrapText="1"/>
    </xf>
    <xf numFmtId="0" fontId="128" fillId="0" borderId="0" xfId="0" applyFont="1" applyAlignment="1">
      <alignment vertical="center" wrapText="1"/>
    </xf>
    <xf numFmtId="0" fontId="128" fillId="0" borderId="0" xfId="0" applyFont="1" applyAlignment="1">
      <alignment vertical="center"/>
    </xf>
    <xf numFmtId="1" fontId="3" fillId="0" borderId="39" xfId="0" applyNumberFormat="1" applyFont="1" applyBorder="1" applyAlignment="1">
      <alignment horizontal="right" vertical="center"/>
    </xf>
    <xf numFmtId="1" fontId="3" fillId="0" borderId="40" xfId="0" applyNumberFormat="1" applyFont="1" applyBorder="1" applyAlignment="1">
      <alignment horizontal="right" vertical="center"/>
    </xf>
    <xf numFmtId="0" fontId="73" fillId="38" borderId="73" xfId="0" applyFont="1" applyFill="1" applyBorder="1" applyAlignment="1">
      <alignment horizontal="center"/>
    </xf>
    <xf numFmtId="0" fontId="73" fillId="38" borderId="83" xfId="0" applyFont="1" applyFill="1" applyBorder="1" applyAlignment="1">
      <alignment horizontal="center"/>
    </xf>
    <xf numFmtId="0" fontId="41" fillId="0" borderId="0" xfId="0" applyFont="1" applyAlignment="1">
      <alignment horizontal="left" wrapText="1"/>
    </xf>
    <xf numFmtId="0" fontId="41" fillId="0" borderId="19" xfId="0" applyFont="1" applyBorder="1" applyAlignment="1">
      <alignment horizontal="left"/>
    </xf>
    <xf numFmtId="0" fontId="41" fillId="36" borderId="57" xfId="0" applyFont="1" applyFill="1" applyBorder="1" applyAlignment="1">
      <alignment horizontal="left"/>
    </xf>
    <xf numFmtId="0" fontId="136" fillId="0" borderId="0" xfId="0" applyFont="1" applyAlignment="1">
      <alignment horizontal="left"/>
    </xf>
    <xf numFmtId="43" fontId="151" fillId="0" borderId="0" xfId="0" applyNumberFormat="1" applyFont="1" applyAlignment="1">
      <alignment horizontal="left" vertical="center"/>
    </xf>
    <xf numFmtId="0" fontId="1" fillId="0" borderId="55" xfId="0" applyFont="1" applyBorder="1" applyAlignment="1">
      <alignment horizontal="left" vertical="center" indent="1"/>
    </xf>
    <xf numFmtId="0" fontId="1" fillId="0" borderId="15" xfId="0" applyFont="1" applyBorder="1" applyAlignment="1">
      <alignment horizontal="left" vertical="center" indent="1"/>
    </xf>
    <xf numFmtId="0" fontId="2" fillId="35" borderId="56" xfId="0" applyFont="1" applyFill="1" applyBorder="1" applyAlignment="1">
      <alignment horizontal="right"/>
    </xf>
    <xf numFmtId="0" fontId="2" fillId="35" borderId="39" xfId="0" applyFont="1" applyFill="1" applyBorder="1" applyAlignment="1">
      <alignment horizontal="right"/>
    </xf>
    <xf numFmtId="0" fontId="2" fillId="35" borderId="55" xfId="0" applyFont="1" applyFill="1" applyBorder="1" applyAlignment="1">
      <alignment horizontal="right"/>
    </xf>
    <xf numFmtId="0" fontId="2" fillId="35" borderId="15" xfId="0" applyFont="1" applyFill="1" applyBorder="1" applyAlignment="1">
      <alignment horizontal="right"/>
    </xf>
    <xf numFmtId="0" fontId="1" fillId="0" borderId="55" xfId="0" applyFont="1" applyBorder="1" applyAlignment="1">
      <alignment horizontal="left" wrapText="1" indent="1"/>
    </xf>
    <xf numFmtId="0" fontId="1" fillId="0" borderId="15" xfId="0" applyFont="1" applyBorder="1" applyAlignment="1">
      <alignment horizontal="left" wrapText="1" indent="1"/>
    </xf>
    <xf numFmtId="0" fontId="1" fillId="0" borderId="55" xfId="0" applyFont="1" applyBorder="1" applyAlignment="1">
      <alignment horizontal="left" vertical="center" wrapText="1" indent="1"/>
    </xf>
    <xf numFmtId="0" fontId="1" fillId="0" borderId="15" xfId="0" applyFont="1" applyBorder="1" applyAlignment="1">
      <alignment horizontal="left" vertical="center" wrapText="1" indent="1"/>
    </xf>
    <xf numFmtId="0" fontId="107" fillId="0" borderId="0" xfId="0" applyFont="1" applyAlignment="1">
      <alignment vertical="center"/>
    </xf>
    <xf numFmtId="0" fontId="105" fillId="36" borderId="62" xfId="0" applyFont="1" applyFill="1" applyBorder="1" applyAlignment="1">
      <alignment vertical="center"/>
    </xf>
    <xf numFmtId="0" fontId="105" fillId="36" borderId="36" xfId="0" applyFont="1" applyFill="1" applyBorder="1" applyAlignment="1">
      <alignment vertical="center"/>
    </xf>
    <xf numFmtId="0" fontId="105" fillId="36" borderId="37" xfId="0" applyFont="1" applyFill="1" applyBorder="1" applyAlignment="1">
      <alignment vertical="center"/>
    </xf>
    <xf numFmtId="0" fontId="2" fillId="36" borderId="86" xfId="0" applyFont="1" applyFill="1" applyBorder="1" applyAlignment="1">
      <alignment horizontal="left"/>
    </xf>
    <xf numFmtId="0" fontId="2" fillId="36" borderId="85" xfId="0" applyFont="1" applyFill="1" applyBorder="1" applyAlignment="1">
      <alignment horizontal="left"/>
    </xf>
    <xf numFmtId="0" fontId="2" fillId="36" borderId="87" xfId="0" applyFont="1" applyFill="1" applyBorder="1" applyAlignment="1">
      <alignment horizontal="left"/>
    </xf>
    <xf numFmtId="0" fontId="2" fillId="35" borderId="55" xfId="0" applyFont="1" applyFill="1" applyBorder="1" applyAlignment="1">
      <alignment horizontal="left"/>
    </xf>
    <xf numFmtId="0" fontId="2" fillId="35" borderId="15" xfId="0" applyFont="1" applyFill="1" applyBorder="1" applyAlignment="1">
      <alignment horizontal="left"/>
    </xf>
    <xf numFmtId="0" fontId="2" fillId="35" borderId="38" xfId="0" applyFont="1" applyFill="1" applyBorder="1" applyAlignment="1">
      <alignment horizontal="left"/>
    </xf>
    <xf numFmtId="0" fontId="12" fillId="38" borderId="21" xfId="0" applyFont="1" applyFill="1" applyBorder="1" applyAlignment="1">
      <alignment horizontal="center" vertical="center"/>
    </xf>
    <xf numFmtId="0" fontId="12" fillId="38" borderId="22" xfId="0" applyFont="1" applyFill="1" applyBorder="1" applyAlignment="1">
      <alignment horizontal="center" vertical="center"/>
    </xf>
    <xf numFmtId="0" fontId="12" fillId="38" borderId="21" xfId="0" applyFont="1" applyFill="1" applyBorder="1" applyAlignment="1">
      <alignment horizontal="center" vertical="center" wrapText="1"/>
    </xf>
    <xf numFmtId="0" fontId="12" fillId="38" borderId="22" xfId="0" applyFont="1" applyFill="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0" xfId="0" applyFont="1" applyBorder="1" applyAlignment="1">
      <alignment horizontal="center" vertical="center"/>
    </xf>
    <xf numFmtId="0" fontId="1" fillId="0" borderId="58" xfId="0" applyFont="1" applyBorder="1" applyAlignment="1">
      <alignment vertical="center"/>
    </xf>
    <xf numFmtId="0" fontId="1" fillId="0" borderId="105" xfId="0" applyFont="1" applyBorder="1" applyAlignment="1">
      <alignment vertical="center"/>
    </xf>
    <xf numFmtId="0" fontId="118" fillId="0" borderId="0" xfId="0" applyFont="1" applyAlignment="1">
      <alignment horizontal="left"/>
    </xf>
    <xf numFmtId="0" fontId="102" fillId="0" borderId="0" xfId="0" applyFont="1" applyAlignment="1">
      <alignment horizontal="left"/>
    </xf>
    <xf numFmtId="0" fontId="27" fillId="0" borderId="0" xfId="0" applyFont="1" applyAlignment="1">
      <alignment horizontal="left" vertical="center"/>
    </xf>
    <xf numFmtId="0" fontId="40" fillId="30" borderId="0" xfId="0" applyFont="1" applyFill="1" applyAlignment="1">
      <alignment horizontal="left" vertical="center" wrapText="1"/>
    </xf>
    <xf numFmtId="0" fontId="2" fillId="34" borderId="80" xfId="0" applyFont="1" applyFill="1" applyBorder="1" applyAlignment="1">
      <alignment vertical="center"/>
    </xf>
    <xf numFmtId="0" fontId="2" fillId="34" borderId="81" xfId="0" applyFont="1" applyFill="1" applyBorder="1" applyAlignment="1">
      <alignment vertical="center"/>
    </xf>
    <xf numFmtId="0" fontId="40" fillId="0" borderId="0" xfId="0" applyFont="1" applyAlignment="1">
      <alignment vertical="center" wrapText="1"/>
    </xf>
    <xf numFmtId="0" fontId="8" fillId="38" borderId="77" xfId="0" applyFont="1" applyFill="1" applyBorder="1" applyAlignment="1">
      <alignment horizontal="center" vertical="top"/>
    </xf>
    <xf numFmtId="0" fontId="73" fillId="38" borderId="20" xfId="0" applyFont="1" applyFill="1" applyBorder="1" applyAlignment="1">
      <alignment horizontal="center" wrapText="1"/>
    </xf>
    <xf numFmtId="0" fontId="73" fillId="38" borderId="48" xfId="0" applyFont="1" applyFill="1" applyBorder="1" applyAlignment="1">
      <alignment horizontal="center" vertical="center"/>
    </xf>
    <xf numFmtId="0" fontId="73" fillId="38" borderId="49" xfId="0" applyFont="1" applyFill="1" applyBorder="1" applyAlignment="1">
      <alignment horizontal="center" vertical="center"/>
    </xf>
    <xf numFmtId="0" fontId="73" fillId="38" borderId="59" xfId="0" applyFont="1" applyFill="1" applyBorder="1" applyAlignment="1">
      <alignment horizontal="center" vertical="center"/>
    </xf>
    <xf numFmtId="0" fontId="76" fillId="0" borderId="0" xfId="0" applyFont="1"/>
    <xf numFmtId="0" fontId="107" fillId="0" borderId="0" xfId="0" applyFont="1"/>
    <xf numFmtId="0" fontId="122" fillId="0" borderId="0" xfId="0" applyFont="1" applyAlignment="1">
      <alignment horizontal="left"/>
    </xf>
    <xf numFmtId="0" fontId="31" fillId="0" borderId="52" xfId="0" applyFont="1" applyBorder="1" applyAlignment="1">
      <alignment horizontal="left" vertical="center"/>
    </xf>
    <xf numFmtId="0" fontId="51" fillId="39" borderId="126" xfId="0" applyFont="1" applyFill="1" applyBorder="1" applyAlignment="1">
      <alignment vertical="center" wrapText="1"/>
    </xf>
    <xf numFmtId="0" fontId="51" fillId="39" borderId="209" xfId="0" applyFont="1" applyFill="1" applyBorder="1" applyAlignment="1">
      <alignment horizontal="center" vertical="center" wrapText="1"/>
    </xf>
    <xf numFmtId="0" fontId="3" fillId="0" borderId="128" xfId="0" applyFont="1" applyBorder="1" applyAlignment="1">
      <alignment vertical="center" wrapText="1"/>
    </xf>
    <xf numFmtId="0" fontId="3" fillId="0" borderId="125" xfId="0" applyFont="1" applyBorder="1" applyAlignment="1">
      <alignment horizontal="right" vertical="center" wrapText="1"/>
    </xf>
    <xf numFmtId="0" fontId="3" fillId="30" borderId="28" xfId="0" applyFont="1" applyFill="1" applyBorder="1" applyAlignment="1">
      <alignment vertical="center" wrapText="1"/>
    </xf>
    <xf numFmtId="0" fontId="120" fillId="30" borderId="28" xfId="0" applyFont="1" applyFill="1" applyBorder="1" applyAlignment="1">
      <alignment horizontal="right" vertical="center" wrapText="1"/>
    </xf>
    <xf numFmtId="0" fontId="3" fillId="30" borderId="125" xfId="0" applyFont="1" applyFill="1" applyBorder="1" applyAlignment="1">
      <alignment horizontal="right" vertical="center" wrapText="1"/>
    </xf>
    <xf numFmtId="0" fontId="3" fillId="0" borderId="129" xfId="0" applyFont="1" applyBorder="1" applyAlignment="1">
      <alignment vertical="center" wrapText="1"/>
    </xf>
    <xf numFmtId="0" fontId="3" fillId="30" borderId="210" xfId="0" applyFont="1" applyFill="1" applyBorder="1" applyAlignment="1">
      <alignment horizontal="right" vertical="center" wrapText="1"/>
    </xf>
    <xf numFmtId="0" fontId="3" fillId="0" borderId="210" xfId="0" applyFont="1" applyBorder="1" applyAlignment="1">
      <alignment horizontal="right" vertical="center" wrapText="1"/>
    </xf>
    <xf numFmtId="0" fontId="3" fillId="0" borderId="210" xfId="0" applyFont="1" applyBorder="1" applyAlignment="1">
      <alignment vertical="center" wrapText="1"/>
    </xf>
    <xf numFmtId="0" fontId="3" fillId="0" borderId="130" xfId="0" applyFont="1" applyBorder="1" applyAlignment="1">
      <alignment horizontal="right" vertical="center" wrapText="1"/>
    </xf>
    <xf numFmtId="0" fontId="40" fillId="0" borderId="211" xfId="0" applyFont="1" applyBorder="1" applyAlignment="1">
      <alignment horizontal="left" vertical="center" wrapText="1"/>
    </xf>
  </cellXfs>
  <cellStyles count="238">
    <cellStyle name="Body text" xfId="3" xr:uid="{00000000-0005-0000-0000-000000000000}"/>
    <cellStyle name="Body text 2" xfId="4" xr:uid="{00000000-0005-0000-0000-000001000000}"/>
    <cellStyle name="Bottom Border" xfId="235" xr:uid="{23F3C5CB-E596-44EA-AAAB-42961DCA7143}"/>
    <cellStyle name="Calculation" xfId="230" builtinId="22"/>
    <cellStyle name="Chart title" xfId="5" xr:uid="{00000000-0005-0000-0000-000002000000}"/>
    <cellStyle name="Comma" xfId="2" builtinId="3"/>
    <cellStyle name="Comma 2" xfId="6" xr:uid="{00000000-0005-0000-0000-000004000000}"/>
    <cellStyle name="Comma 2 2" xfId="7" xr:uid="{00000000-0005-0000-0000-000005000000}"/>
    <cellStyle name="Comma 2 3" xfId="226" xr:uid="{00000000-0005-0000-0000-000006000000}"/>
    <cellStyle name="Comma 3" xfId="8" xr:uid="{00000000-0005-0000-0000-000007000000}"/>
    <cellStyle name="Comma 3 2" xfId="9" xr:uid="{00000000-0005-0000-0000-000008000000}"/>
    <cellStyle name="Currency" xfId="228" builtinId="4"/>
    <cellStyle name="Footnote" xfId="10" xr:uid="{00000000-0005-0000-0000-000009000000}"/>
    <cellStyle name="Header" xfId="11" xr:uid="{00000000-0005-0000-0000-00000A000000}"/>
    <cellStyle name="Hyperlink" xfId="1" builtinId="8"/>
    <cellStyle name="Main table head" xfId="12" xr:uid="{00000000-0005-0000-0000-00000C000000}"/>
    <cellStyle name="MMDate" xfId="13" xr:uid="{00000000-0005-0000-0000-00000D000000}"/>
    <cellStyle name="NAB FTB1 - Financial Table Body" xfId="232" xr:uid="{39D16C60-A2A0-4EA7-BB34-8C4DC8E389ED}"/>
    <cellStyle name="Narrative" xfId="234" xr:uid="{57BCB123-432E-48F9-9F49-28901BF14BEF}"/>
    <cellStyle name="Normal" xfId="0" builtinId="0"/>
    <cellStyle name="Normal 173" xfId="236" xr:uid="{786E1FBA-32A3-4873-A099-976568BF8DE0}"/>
    <cellStyle name="Normal 2" xfId="14" xr:uid="{00000000-0005-0000-0000-00000F000000}"/>
    <cellStyle name="Normal 2 2" xfId="15" xr:uid="{00000000-0005-0000-0000-000010000000}"/>
    <cellStyle name="Normal 2 2 2" xfId="16" xr:uid="{00000000-0005-0000-0000-000011000000}"/>
    <cellStyle name="Normal 22" xfId="17" xr:uid="{00000000-0005-0000-0000-000012000000}"/>
    <cellStyle name="Normal 22 2" xfId="18" xr:uid="{00000000-0005-0000-0000-000013000000}"/>
    <cellStyle name="Normal 29" xfId="19" xr:uid="{00000000-0005-0000-0000-000014000000}"/>
    <cellStyle name="Normal 29 2" xfId="20" xr:uid="{00000000-0005-0000-0000-000015000000}"/>
    <cellStyle name="Normal 3" xfId="21" xr:uid="{00000000-0005-0000-0000-000016000000}"/>
    <cellStyle name="Normal 3 2" xfId="22" xr:uid="{00000000-0005-0000-0000-000017000000}"/>
    <cellStyle name="Normal 4" xfId="23" xr:uid="{00000000-0005-0000-0000-000018000000}"/>
    <cellStyle name="Normal 4 2" xfId="24" xr:uid="{00000000-0005-0000-0000-000019000000}"/>
    <cellStyle name="Normal 5" xfId="25" xr:uid="{00000000-0005-0000-0000-00001A000000}"/>
    <cellStyle name="Normal 6" xfId="26" xr:uid="{00000000-0005-0000-0000-00001B000000}"/>
    <cellStyle name="Normal 6 2" xfId="27" xr:uid="{00000000-0005-0000-0000-00001C000000}"/>
    <cellStyle name="Normal 7" xfId="28" xr:uid="{00000000-0005-0000-0000-00001D000000}"/>
    <cellStyle name="Normal 7 2" xfId="29" xr:uid="{00000000-0005-0000-0000-00001E000000}"/>
    <cellStyle name="Normal 8" xfId="30" xr:uid="{00000000-0005-0000-0000-00001F000000}"/>
    <cellStyle name="Output" xfId="229" builtinId="21"/>
    <cellStyle name="Percent" xfId="227" builtinId="5"/>
    <cellStyle name="Percent 2" xfId="31" xr:uid="{00000000-0005-0000-0000-000020000000}"/>
    <cellStyle name="Percent 2 2" xfId="32" xr:uid="{00000000-0005-0000-0000-000021000000}"/>
    <cellStyle name="Percent 2 3" xfId="237" xr:uid="{7925FC44-5D33-42E6-8DA6-0FBA476E22D5}"/>
    <cellStyle name="subhead" xfId="33" xr:uid="{00000000-0005-0000-0000-000022000000}"/>
    <cellStyle name="Table subhead" xfId="34" xr:uid="{00000000-0005-0000-0000-000023000000}"/>
    <cellStyle name="T-Text-Thick-Centre" xfId="233" xr:uid="{6C9E62B5-F564-4B0D-AE9D-9D092E56ADF1}"/>
    <cellStyle name="T-Text-Thin-Centre" xfId="231" xr:uid="{EABFDD53-7AC9-4BF6-860C-615DF869C5A1}"/>
    <cellStyle name="wizActionApproved" xfId="35" xr:uid="{00000000-0005-0000-0000-000024000000}"/>
    <cellStyle name="wizActionApproved 2" xfId="36" xr:uid="{00000000-0005-0000-0000-000025000000}"/>
    <cellStyle name="wizActionPromoted" xfId="37" xr:uid="{00000000-0005-0000-0000-000026000000}"/>
    <cellStyle name="wizActionPromoted 2" xfId="38" xr:uid="{00000000-0005-0000-0000-000027000000}"/>
    <cellStyle name="wizActionPublished" xfId="39" xr:uid="{00000000-0005-0000-0000-000028000000}"/>
    <cellStyle name="wizActionPublished 2" xfId="40" xr:uid="{00000000-0005-0000-0000-000029000000}"/>
    <cellStyle name="wizActionRejected" xfId="41" xr:uid="{00000000-0005-0000-0000-00002A000000}"/>
    <cellStyle name="wizActionSigned-Off" xfId="42" xr:uid="{00000000-0005-0000-0000-00002B000000}"/>
    <cellStyle name="wizActionSigned-Off 2" xfId="43" xr:uid="{00000000-0005-0000-0000-00002C000000}"/>
    <cellStyle name="wizActionSubmitted" xfId="44" xr:uid="{00000000-0005-0000-0000-00002D000000}"/>
    <cellStyle name="wizActionSubmitted 2" xfId="45" xr:uid="{00000000-0005-0000-0000-00002E000000}"/>
    <cellStyle name="wizBORDER" xfId="46" xr:uid="{00000000-0005-0000-0000-00002F000000}"/>
    <cellStyle name="wizCOMMENT" xfId="47" xr:uid="{00000000-0005-0000-0000-000030000000}"/>
    <cellStyle name="wizCOMMENT 2" xfId="48" xr:uid="{00000000-0005-0000-0000-000031000000}"/>
    <cellStyle name="wizCROSSREF" xfId="49" xr:uid="{00000000-0005-0000-0000-000032000000}"/>
    <cellStyle name="wizCROSSREF 2" xfId="50" xr:uid="{00000000-0005-0000-0000-000033000000}"/>
    <cellStyle name="wizCURRENCY" xfId="51" xr:uid="{00000000-0005-0000-0000-000034000000}"/>
    <cellStyle name="wizCURRENCY 2" xfId="52" xr:uid="{00000000-0005-0000-0000-000035000000}"/>
    <cellStyle name="wizCUSTOM" xfId="53" xr:uid="{00000000-0005-0000-0000-000036000000}"/>
    <cellStyle name="wizCUSTOM 2" xfId="54" xr:uid="{00000000-0005-0000-0000-000037000000}"/>
    <cellStyle name="wizDATA" xfId="55" xr:uid="{00000000-0005-0000-0000-000038000000}"/>
    <cellStyle name="wizDATA 2" xfId="56" xr:uid="{00000000-0005-0000-0000-000039000000}"/>
    <cellStyle name="wizDATE" xfId="57" xr:uid="{00000000-0005-0000-0000-00003A000000}"/>
    <cellStyle name="wizDATEANDTIME" xfId="58" xr:uid="{00000000-0005-0000-0000-00003B000000}"/>
    <cellStyle name="wizDATEANDTIME 2" xfId="59" xr:uid="{00000000-0005-0000-0000-00003C000000}"/>
    <cellStyle name="wizDESCRIPTION" xfId="60" xr:uid="{00000000-0005-0000-0000-00003D000000}"/>
    <cellStyle name="wizDESCRIPTION 2" xfId="61" xr:uid="{00000000-0005-0000-0000-00003E000000}"/>
    <cellStyle name="wizDRILLSYMBOL" xfId="62" xr:uid="{00000000-0005-0000-0000-00003F000000}"/>
    <cellStyle name="wizGROUP" xfId="63" xr:uid="{00000000-0005-0000-0000-000040000000}"/>
    <cellStyle name="wizGROUP 2" xfId="64" xr:uid="{00000000-0005-0000-0000-000041000000}"/>
    <cellStyle name="wizHIDDEN" xfId="65" xr:uid="{00000000-0005-0000-0000-000042000000}"/>
    <cellStyle name="wizHIDDEN 2" xfId="66" xr:uid="{00000000-0005-0000-0000-000043000000}"/>
    <cellStyle name="WIZHOTCELL" xfId="67" xr:uid="{00000000-0005-0000-0000-000044000000}"/>
    <cellStyle name="WIZHOTCELL 2" xfId="68" xr:uid="{00000000-0005-0000-0000-000045000000}"/>
    <cellStyle name="wizIGNORE" xfId="69" xr:uid="{00000000-0005-0000-0000-000046000000}"/>
    <cellStyle name="wizIGNORE 2" xfId="70" xr:uid="{00000000-0005-0000-0000-000047000000}"/>
    <cellStyle name="wizINTERCODATA" xfId="71" xr:uid="{00000000-0005-0000-0000-000048000000}"/>
    <cellStyle name="wizINTERCODATA 2" xfId="72" xr:uid="{00000000-0005-0000-0000-000049000000}"/>
    <cellStyle name="wizLevel0" xfId="73" xr:uid="{00000000-0005-0000-0000-00004A000000}"/>
    <cellStyle name="wizLevel0 2" xfId="74" xr:uid="{00000000-0005-0000-0000-00004B000000}"/>
    <cellStyle name="wizLevel1" xfId="75" xr:uid="{00000000-0005-0000-0000-00004C000000}"/>
    <cellStyle name="wizLevel1 2" xfId="76" xr:uid="{00000000-0005-0000-0000-00004D000000}"/>
    <cellStyle name="wizLevel10" xfId="77" xr:uid="{00000000-0005-0000-0000-00004E000000}"/>
    <cellStyle name="wizLevel10 2" xfId="78" xr:uid="{00000000-0005-0000-0000-00004F000000}"/>
    <cellStyle name="wizLevel11" xfId="79" xr:uid="{00000000-0005-0000-0000-000050000000}"/>
    <cellStyle name="wizLevel11 2" xfId="80" xr:uid="{00000000-0005-0000-0000-000051000000}"/>
    <cellStyle name="wizLevel12" xfId="81" xr:uid="{00000000-0005-0000-0000-000052000000}"/>
    <cellStyle name="wizLevel12 2" xfId="82" xr:uid="{00000000-0005-0000-0000-000053000000}"/>
    <cellStyle name="wizLevel13" xfId="83" xr:uid="{00000000-0005-0000-0000-000054000000}"/>
    <cellStyle name="wizLevel13 2" xfId="84" xr:uid="{00000000-0005-0000-0000-000055000000}"/>
    <cellStyle name="wizLevel14" xfId="85" xr:uid="{00000000-0005-0000-0000-000056000000}"/>
    <cellStyle name="wizLevel14 2" xfId="86" xr:uid="{00000000-0005-0000-0000-000057000000}"/>
    <cellStyle name="wizLevel15" xfId="87" xr:uid="{00000000-0005-0000-0000-000058000000}"/>
    <cellStyle name="wizLevel15 2" xfId="88" xr:uid="{00000000-0005-0000-0000-000059000000}"/>
    <cellStyle name="wizLevel2" xfId="89" xr:uid="{00000000-0005-0000-0000-00005A000000}"/>
    <cellStyle name="wizLevel2 2" xfId="90" xr:uid="{00000000-0005-0000-0000-00005B000000}"/>
    <cellStyle name="wizLevel3" xfId="91" xr:uid="{00000000-0005-0000-0000-00005C000000}"/>
    <cellStyle name="wizLevel3 2" xfId="92" xr:uid="{00000000-0005-0000-0000-00005D000000}"/>
    <cellStyle name="wizLevel4" xfId="93" xr:uid="{00000000-0005-0000-0000-00005E000000}"/>
    <cellStyle name="wizLevel4 2" xfId="94" xr:uid="{00000000-0005-0000-0000-00005F000000}"/>
    <cellStyle name="wizLevel5" xfId="95" xr:uid="{00000000-0005-0000-0000-000060000000}"/>
    <cellStyle name="wizLevel5 2" xfId="96" xr:uid="{00000000-0005-0000-0000-000061000000}"/>
    <cellStyle name="wizLevel6" xfId="97" xr:uid="{00000000-0005-0000-0000-000062000000}"/>
    <cellStyle name="wizLevel6 2" xfId="98" xr:uid="{00000000-0005-0000-0000-000063000000}"/>
    <cellStyle name="wizLevel7" xfId="99" xr:uid="{00000000-0005-0000-0000-000064000000}"/>
    <cellStyle name="wizLevel7 2" xfId="100" xr:uid="{00000000-0005-0000-0000-000065000000}"/>
    <cellStyle name="wizLevel8" xfId="101" xr:uid="{00000000-0005-0000-0000-000066000000}"/>
    <cellStyle name="wizLevel8 2" xfId="102" xr:uid="{00000000-0005-0000-0000-000067000000}"/>
    <cellStyle name="wizLevel9" xfId="103" xr:uid="{00000000-0005-0000-0000-000068000000}"/>
    <cellStyle name="wizLevel9 2" xfId="104" xr:uid="{00000000-0005-0000-0000-000069000000}"/>
    <cellStyle name="wizLevelColour0" xfId="105" xr:uid="{00000000-0005-0000-0000-00006A000000}"/>
    <cellStyle name="wizLevelColour1" xfId="106" xr:uid="{00000000-0005-0000-0000-00006B000000}"/>
    <cellStyle name="wizLevelColour10" xfId="107" xr:uid="{00000000-0005-0000-0000-00006C000000}"/>
    <cellStyle name="wizLevelColour11" xfId="108" xr:uid="{00000000-0005-0000-0000-00006D000000}"/>
    <cellStyle name="wizLevelColour12" xfId="109" xr:uid="{00000000-0005-0000-0000-00006E000000}"/>
    <cellStyle name="wizLevelColour12 2" xfId="110" xr:uid="{00000000-0005-0000-0000-00006F000000}"/>
    <cellStyle name="wizLevelColour13" xfId="111" xr:uid="{00000000-0005-0000-0000-000070000000}"/>
    <cellStyle name="wizLevelColour13 2" xfId="112" xr:uid="{00000000-0005-0000-0000-000071000000}"/>
    <cellStyle name="wizLevelColour14" xfId="113" xr:uid="{00000000-0005-0000-0000-000072000000}"/>
    <cellStyle name="wizLevelColour14 2" xfId="114" xr:uid="{00000000-0005-0000-0000-000073000000}"/>
    <cellStyle name="wizLevelColour15" xfId="115" xr:uid="{00000000-0005-0000-0000-000074000000}"/>
    <cellStyle name="wizLevelColour15 2" xfId="116" xr:uid="{00000000-0005-0000-0000-000075000000}"/>
    <cellStyle name="wizLevelColour2" xfId="117" xr:uid="{00000000-0005-0000-0000-000076000000}"/>
    <cellStyle name="wizLevelColour3" xfId="118" xr:uid="{00000000-0005-0000-0000-000077000000}"/>
    <cellStyle name="wizLevelColour4" xfId="119" xr:uid="{00000000-0005-0000-0000-000078000000}"/>
    <cellStyle name="wizLevelColour4 2" xfId="120" xr:uid="{00000000-0005-0000-0000-000079000000}"/>
    <cellStyle name="wizLevelColour5" xfId="121" xr:uid="{00000000-0005-0000-0000-00007A000000}"/>
    <cellStyle name="wizLevelColour5 2" xfId="122" xr:uid="{00000000-0005-0000-0000-00007B000000}"/>
    <cellStyle name="wizLevelColour6" xfId="123" xr:uid="{00000000-0005-0000-0000-00007C000000}"/>
    <cellStyle name="wizLevelColour6 2" xfId="124" xr:uid="{00000000-0005-0000-0000-00007D000000}"/>
    <cellStyle name="wizLevelColour7" xfId="125" xr:uid="{00000000-0005-0000-0000-00007E000000}"/>
    <cellStyle name="wizLevelColour7 2" xfId="126" xr:uid="{00000000-0005-0000-0000-00007F000000}"/>
    <cellStyle name="wizLevelColour8" xfId="127" xr:uid="{00000000-0005-0000-0000-000080000000}"/>
    <cellStyle name="wizLevelColour9" xfId="128" xr:uid="{00000000-0005-0000-0000-000081000000}"/>
    <cellStyle name="wizNORMAL" xfId="129" xr:uid="{00000000-0005-0000-0000-000082000000}"/>
    <cellStyle name="wizNORMAL 2" xfId="130" xr:uid="{00000000-0005-0000-0000-000083000000}"/>
    <cellStyle name="wizNUMBER" xfId="131" xr:uid="{00000000-0005-0000-0000-000084000000}"/>
    <cellStyle name="wizReview0" xfId="132" xr:uid="{00000000-0005-0000-0000-000085000000}"/>
    <cellStyle name="wizReview0 2" xfId="133" xr:uid="{00000000-0005-0000-0000-000086000000}"/>
    <cellStyle name="wizReview1" xfId="134" xr:uid="{00000000-0005-0000-0000-000087000000}"/>
    <cellStyle name="wizReview-1" xfId="135" xr:uid="{00000000-0005-0000-0000-000088000000}"/>
    <cellStyle name="wizReview-1 2" xfId="136" xr:uid="{00000000-0005-0000-0000-000089000000}"/>
    <cellStyle name="wizReview10" xfId="137" xr:uid="{00000000-0005-0000-0000-00008A000000}"/>
    <cellStyle name="wizReview10 2" xfId="138" xr:uid="{00000000-0005-0000-0000-00008B000000}"/>
    <cellStyle name="wizReview11" xfId="139" xr:uid="{00000000-0005-0000-0000-00008C000000}"/>
    <cellStyle name="wizReview11 2" xfId="140" xr:uid="{00000000-0005-0000-0000-00008D000000}"/>
    <cellStyle name="wizReview12" xfId="141" xr:uid="{00000000-0005-0000-0000-00008E000000}"/>
    <cellStyle name="wizReview12 2" xfId="142" xr:uid="{00000000-0005-0000-0000-00008F000000}"/>
    <cellStyle name="wizReview13" xfId="143" xr:uid="{00000000-0005-0000-0000-000090000000}"/>
    <cellStyle name="wizReview13 2" xfId="144" xr:uid="{00000000-0005-0000-0000-000091000000}"/>
    <cellStyle name="wizReview14" xfId="145" xr:uid="{00000000-0005-0000-0000-000092000000}"/>
    <cellStyle name="wizReview14 2" xfId="146" xr:uid="{00000000-0005-0000-0000-000093000000}"/>
    <cellStyle name="wizReview15" xfId="147" xr:uid="{00000000-0005-0000-0000-000094000000}"/>
    <cellStyle name="wizReview15 2" xfId="148" xr:uid="{00000000-0005-0000-0000-000095000000}"/>
    <cellStyle name="wizReview2" xfId="149" xr:uid="{00000000-0005-0000-0000-000096000000}"/>
    <cellStyle name="wizReview-2" xfId="150" xr:uid="{00000000-0005-0000-0000-000097000000}"/>
    <cellStyle name="wizReview2 10" xfId="151" xr:uid="{00000000-0005-0000-0000-000098000000}"/>
    <cellStyle name="wizReview-2 10" xfId="152" xr:uid="{00000000-0005-0000-0000-000099000000}"/>
    <cellStyle name="wizReview2 11" xfId="153" xr:uid="{00000000-0005-0000-0000-00009A000000}"/>
    <cellStyle name="wizReview-2 11" xfId="154" xr:uid="{00000000-0005-0000-0000-00009B000000}"/>
    <cellStyle name="wizReview2 12" xfId="155" xr:uid="{00000000-0005-0000-0000-00009C000000}"/>
    <cellStyle name="wizReview-2 12" xfId="156" xr:uid="{00000000-0005-0000-0000-00009D000000}"/>
    <cellStyle name="wizReview2 13" xfId="157" xr:uid="{00000000-0005-0000-0000-00009E000000}"/>
    <cellStyle name="wizReview-2 13" xfId="158" xr:uid="{00000000-0005-0000-0000-00009F000000}"/>
    <cellStyle name="wizReview2 14" xfId="159" xr:uid="{00000000-0005-0000-0000-0000A0000000}"/>
    <cellStyle name="wizReview-2 14" xfId="160" xr:uid="{00000000-0005-0000-0000-0000A1000000}"/>
    <cellStyle name="wizReview2 15" xfId="161" xr:uid="{00000000-0005-0000-0000-0000A2000000}"/>
    <cellStyle name="wizReview-2 15" xfId="162" xr:uid="{00000000-0005-0000-0000-0000A3000000}"/>
    <cellStyle name="wizReview2 2" xfId="163" xr:uid="{00000000-0005-0000-0000-0000A4000000}"/>
    <cellStyle name="wizReview-2 2" xfId="164" xr:uid="{00000000-0005-0000-0000-0000A5000000}"/>
    <cellStyle name="wizReview2 3" xfId="165" xr:uid="{00000000-0005-0000-0000-0000A6000000}"/>
    <cellStyle name="wizReview-2 3" xfId="166" xr:uid="{00000000-0005-0000-0000-0000A7000000}"/>
    <cellStyle name="wizReview2 4" xfId="167" xr:uid="{00000000-0005-0000-0000-0000A8000000}"/>
    <cellStyle name="wizReview-2 4" xfId="168" xr:uid="{00000000-0005-0000-0000-0000A9000000}"/>
    <cellStyle name="wizReview2 5" xfId="169" xr:uid="{00000000-0005-0000-0000-0000AA000000}"/>
    <cellStyle name="wizReview-2 5" xfId="170" xr:uid="{00000000-0005-0000-0000-0000AB000000}"/>
    <cellStyle name="wizReview2 6" xfId="171" xr:uid="{00000000-0005-0000-0000-0000AC000000}"/>
    <cellStyle name="wizReview-2 6" xfId="172" xr:uid="{00000000-0005-0000-0000-0000AD000000}"/>
    <cellStyle name="wizReview2 7" xfId="173" xr:uid="{00000000-0005-0000-0000-0000AE000000}"/>
    <cellStyle name="wizReview-2 7" xfId="174" xr:uid="{00000000-0005-0000-0000-0000AF000000}"/>
    <cellStyle name="wizReview2 8" xfId="175" xr:uid="{00000000-0005-0000-0000-0000B0000000}"/>
    <cellStyle name="wizReview-2 8" xfId="176" xr:uid="{00000000-0005-0000-0000-0000B1000000}"/>
    <cellStyle name="wizReview2 9" xfId="177" xr:uid="{00000000-0005-0000-0000-0000B2000000}"/>
    <cellStyle name="wizReview-2 9" xfId="178" xr:uid="{00000000-0005-0000-0000-0000B3000000}"/>
    <cellStyle name="wizReview3" xfId="179" xr:uid="{00000000-0005-0000-0000-0000B4000000}"/>
    <cellStyle name="wizReview4" xfId="180" xr:uid="{00000000-0005-0000-0000-0000B5000000}"/>
    <cellStyle name="wizReview5" xfId="181" xr:uid="{00000000-0005-0000-0000-0000B6000000}"/>
    <cellStyle name="wizReview6" xfId="182" xr:uid="{00000000-0005-0000-0000-0000B7000000}"/>
    <cellStyle name="wizReview6 2" xfId="183" xr:uid="{00000000-0005-0000-0000-0000B8000000}"/>
    <cellStyle name="wizReview7" xfId="184" xr:uid="{00000000-0005-0000-0000-0000B9000000}"/>
    <cellStyle name="wizReview7 2" xfId="185" xr:uid="{00000000-0005-0000-0000-0000BA000000}"/>
    <cellStyle name="wizReview8" xfId="186" xr:uid="{00000000-0005-0000-0000-0000BB000000}"/>
    <cellStyle name="wizReview8 2" xfId="187" xr:uid="{00000000-0005-0000-0000-0000BC000000}"/>
    <cellStyle name="wizReview9" xfId="188" xr:uid="{00000000-0005-0000-0000-0000BD000000}"/>
    <cellStyle name="wizReview9 2" xfId="189" xr:uid="{00000000-0005-0000-0000-0000BE000000}"/>
    <cellStyle name="wizRowColour0" xfId="190" xr:uid="{00000000-0005-0000-0000-0000BF000000}"/>
    <cellStyle name="wizRowColour1" xfId="191" xr:uid="{00000000-0005-0000-0000-0000C0000000}"/>
    <cellStyle name="wizRowColour10" xfId="192" xr:uid="{00000000-0005-0000-0000-0000C1000000}"/>
    <cellStyle name="wizRowColour11" xfId="193" xr:uid="{00000000-0005-0000-0000-0000C2000000}"/>
    <cellStyle name="wizRowColour12" xfId="194" xr:uid="{00000000-0005-0000-0000-0000C3000000}"/>
    <cellStyle name="wizRowColour13" xfId="195" xr:uid="{00000000-0005-0000-0000-0000C4000000}"/>
    <cellStyle name="wizRowColour14" xfId="196" xr:uid="{00000000-0005-0000-0000-0000C5000000}"/>
    <cellStyle name="wizRowColour15" xfId="197" xr:uid="{00000000-0005-0000-0000-0000C6000000}"/>
    <cellStyle name="wizRowColour2" xfId="198" xr:uid="{00000000-0005-0000-0000-0000C7000000}"/>
    <cellStyle name="wizRowColour3" xfId="199" xr:uid="{00000000-0005-0000-0000-0000C8000000}"/>
    <cellStyle name="wizRowColour4" xfId="200" xr:uid="{00000000-0005-0000-0000-0000C9000000}"/>
    <cellStyle name="wizRowColour5" xfId="201" xr:uid="{00000000-0005-0000-0000-0000CA000000}"/>
    <cellStyle name="wizRowColour6" xfId="202" xr:uid="{00000000-0005-0000-0000-0000CB000000}"/>
    <cellStyle name="wizRowColour7" xfId="203" xr:uid="{00000000-0005-0000-0000-0000CC000000}"/>
    <cellStyle name="wizRowColour8" xfId="204" xr:uid="{00000000-0005-0000-0000-0000CD000000}"/>
    <cellStyle name="wizRowColour9" xfId="205" xr:uid="{00000000-0005-0000-0000-0000CE000000}"/>
    <cellStyle name="wizStarted" xfId="206" xr:uid="{00000000-0005-0000-0000-0000CF000000}"/>
    <cellStyle name="wizStarted 2" xfId="207" xr:uid="{00000000-0005-0000-0000-0000D0000000}"/>
    <cellStyle name="wizStatusCalculate" xfId="208" xr:uid="{00000000-0005-0000-0000-0000D1000000}"/>
    <cellStyle name="wizStatusConsolidate" xfId="209" xr:uid="{00000000-0005-0000-0000-0000D2000000}"/>
    <cellStyle name="wizStatusNoData" xfId="210" xr:uid="{00000000-0005-0000-0000-0000D3000000}"/>
    <cellStyle name="wizStatusNoData 2" xfId="211" xr:uid="{00000000-0005-0000-0000-0000D4000000}"/>
    <cellStyle name="wizStatusOK" xfId="212" xr:uid="{00000000-0005-0000-0000-0000D5000000}"/>
    <cellStyle name="wizStatusOK 2" xfId="213" xr:uid="{00000000-0005-0000-0000-0000D6000000}"/>
    <cellStyle name="wizStatusSystem" xfId="214" xr:uid="{00000000-0005-0000-0000-0000D7000000}"/>
    <cellStyle name="wizStatusSystem 2" xfId="215" xr:uid="{00000000-0005-0000-0000-0000D8000000}"/>
    <cellStyle name="wizStatusTranslate" xfId="216" xr:uid="{00000000-0005-0000-0000-0000D9000000}"/>
    <cellStyle name="wizStatusTranslate 2" xfId="217" xr:uid="{00000000-0005-0000-0000-0000DA000000}"/>
    <cellStyle name="wizSUBTITLE" xfId="218" xr:uid="{00000000-0005-0000-0000-0000DB000000}"/>
    <cellStyle name="wizSUBTOTAL" xfId="219" xr:uid="{00000000-0005-0000-0000-0000DC000000}"/>
    <cellStyle name="wizTIME" xfId="220" xr:uid="{00000000-0005-0000-0000-0000DD000000}"/>
    <cellStyle name="wizTIME 2" xfId="221" xr:uid="{00000000-0005-0000-0000-0000DE000000}"/>
    <cellStyle name="wizTITLE" xfId="222" xr:uid="{00000000-0005-0000-0000-0000DF000000}"/>
    <cellStyle name="wizTITLE1" xfId="223" xr:uid="{00000000-0005-0000-0000-0000E0000000}"/>
    <cellStyle name="wizTITLE2" xfId="224" xr:uid="{00000000-0005-0000-0000-0000E1000000}"/>
    <cellStyle name="wizTITLE3" xfId="225" xr:uid="{00000000-0005-0000-0000-0000E2000000}"/>
  </cellStyles>
  <dxfs count="0"/>
  <tableStyles count="0" defaultTableStyle="TableStyleMedium2" defaultPivotStyle="PivotStyleLight16"/>
  <colors>
    <mruColors>
      <color rgb="FFD8ECEC"/>
      <color rgb="FFAAE5E3"/>
      <color rgb="FF001040"/>
      <color rgb="FF46195E"/>
      <color rgb="FFC7420B"/>
      <color rgb="FFF0F4F4"/>
      <color rgb="FFFF9040"/>
      <color rgb="FFD8DCE4"/>
      <color rgb="FF3153E4"/>
      <color rgb="FF517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microsoft.com/office/2017/06/relationships/rdRichValueTypes" Target="richData/rdRichValueTyp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06/relationships/rdRichValueStructure" Target="richData/rdrichvaluestructure.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22/10/relationships/richValueRel" Target="richData/richValueRel.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0</xdr:rowOff>
    </xdr:from>
    <xdr:to>
      <xdr:col>2</xdr:col>
      <xdr:colOff>2438400</xdr:colOff>
      <xdr:row>7</xdr:row>
      <xdr:rowOff>168135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2514600" cy="1554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1351065</xdr:colOff>
      <xdr:row>4</xdr:row>
      <xdr:rowOff>93345</xdr:rowOff>
    </xdr:to>
    <xdr:pic>
      <xdr:nvPicPr>
        <xdr:cNvPr id="2" name="Picture 1">
          <a:extLst>
            <a:ext uri="{FF2B5EF4-FFF2-40B4-BE49-F238E27FC236}">
              <a16:creationId xmlns:a16="http://schemas.microsoft.com/office/drawing/2014/main" id="{34B326AF-2CE7-4DA1-8520-8CB7A0D6C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82880"/>
          <a:ext cx="1354875"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1619249</xdr:colOff>
      <xdr:row>6</xdr:row>
      <xdr:rowOff>7756</xdr:rowOff>
    </xdr:to>
    <xdr:pic>
      <xdr:nvPicPr>
        <xdr:cNvPr id="3" name="Picture 2">
          <a:extLst>
            <a:ext uri="{FF2B5EF4-FFF2-40B4-BE49-F238E27FC236}">
              <a16:creationId xmlns:a16="http://schemas.microsoft.com/office/drawing/2014/main" id="{43120483-9148-4B75-920E-D50EC707AA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0679" cy="1023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1353243</xdr:colOff>
      <xdr:row>4</xdr:row>
      <xdr:rowOff>95523</xdr:rowOff>
    </xdr:to>
    <xdr:pic>
      <xdr:nvPicPr>
        <xdr:cNvPr id="4" name="Picture 3">
          <a:extLst>
            <a:ext uri="{FF2B5EF4-FFF2-40B4-BE49-F238E27FC236}">
              <a16:creationId xmlns:a16="http://schemas.microsoft.com/office/drawing/2014/main" id="{C90837E5-BE47-46F1-9255-3062AC5D1E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7255" cy="845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1351065</xdr:colOff>
      <xdr:row>4</xdr:row>
      <xdr:rowOff>116205</xdr:rowOff>
    </xdr:to>
    <xdr:pic>
      <xdr:nvPicPr>
        <xdr:cNvPr id="8" name="Picture 7">
          <a:extLst>
            <a:ext uri="{FF2B5EF4-FFF2-40B4-BE49-F238E27FC236}">
              <a16:creationId xmlns:a16="http://schemas.microsoft.com/office/drawing/2014/main" id="{437D9590-5783-411C-8591-27AF7BE1B4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9050"/>
          <a:ext cx="1354875" cy="833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627990</xdr:colOff>
      <xdr:row>1</xdr:row>
      <xdr:rowOff>2347</xdr:rowOff>
    </xdr:to>
    <xdr:pic>
      <xdr:nvPicPr>
        <xdr:cNvPr id="2" name="Picture 1">
          <a:extLst>
            <a:ext uri="{FF2B5EF4-FFF2-40B4-BE49-F238E27FC236}">
              <a16:creationId xmlns:a16="http://schemas.microsoft.com/office/drawing/2014/main" id="{F403519B-9F0F-D77D-2E8F-006E190EAD48}"/>
            </a:ext>
          </a:extLst>
        </xdr:cNvPr>
        <xdr:cNvPicPr>
          <a:picLocks noChangeAspect="1"/>
        </xdr:cNvPicPr>
      </xdr:nvPicPr>
      <xdr:blipFill>
        <a:blip xmlns:r="http://schemas.openxmlformats.org/officeDocument/2006/relationships" r:embed="rId1"/>
        <a:stretch>
          <a:fillRect/>
        </a:stretch>
      </xdr:blipFill>
      <xdr:spPr>
        <a:xfrm>
          <a:off x="114300" y="0"/>
          <a:ext cx="1176630"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1</xdr:col>
      <xdr:colOff>1527718</xdr:colOff>
      <xdr:row>1</xdr:row>
      <xdr:rowOff>321265</xdr:rowOff>
    </xdr:to>
    <xdr:pic>
      <xdr:nvPicPr>
        <xdr:cNvPr id="2" name="Picture 1">
          <a:extLst>
            <a:ext uri="{FF2B5EF4-FFF2-40B4-BE49-F238E27FC236}">
              <a16:creationId xmlns:a16="http://schemas.microsoft.com/office/drawing/2014/main" id="{FDF0B700-20FC-445A-AAB5-DACB3580F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0"/>
          <a:ext cx="1581058" cy="10337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1351065</xdr:colOff>
      <xdr:row>4</xdr:row>
      <xdr:rowOff>93345</xdr:rowOff>
    </xdr:to>
    <xdr:pic>
      <xdr:nvPicPr>
        <xdr:cNvPr id="4" name="Picture 3">
          <a:extLst>
            <a:ext uri="{FF2B5EF4-FFF2-40B4-BE49-F238E27FC236}">
              <a16:creationId xmlns:a16="http://schemas.microsoft.com/office/drawing/2014/main" id="{95FC636E-C5D8-4B73-A399-79B1F396D3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7255" cy="8458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1161390</xdr:colOff>
      <xdr:row>0</xdr:row>
      <xdr:rowOff>703387</xdr:rowOff>
    </xdr:to>
    <xdr:pic>
      <xdr:nvPicPr>
        <xdr:cNvPr id="3" name="Picture 2">
          <a:extLst>
            <a:ext uri="{FF2B5EF4-FFF2-40B4-BE49-F238E27FC236}">
              <a16:creationId xmlns:a16="http://schemas.microsoft.com/office/drawing/2014/main" id="{967D59DB-6AB0-4591-8810-23BDB488A973}"/>
            </a:ext>
          </a:extLst>
        </xdr:cNvPr>
        <xdr:cNvPicPr>
          <a:picLocks noChangeAspect="1"/>
        </xdr:cNvPicPr>
      </xdr:nvPicPr>
      <xdr:blipFill>
        <a:blip xmlns:r="http://schemas.openxmlformats.org/officeDocument/2006/relationships" r:embed="rId1"/>
        <a:stretch>
          <a:fillRect/>
        </a:stretch>
      </xdr:blipFill>
      <xdr:spPr>
        <a:xfrm>
          <a:off x="112568" y="0"/>
          <a:ext cx="1161390"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1354875</xdr:colOff>
      <xdr:row>4</xdr:row>
      <xdr:rowOff>97155</xdr:rowOff>
    </xdr:to>
    <xdr:pic>
      <xdr:nvPicPr>
        <xdr:cNvPr id="4" name="Picture 3">
          <a:extLst>
            <a:ext uri="{FF2B5EF4-FFF2-40B4-BE49-F238E27FC236}">
              <a16:creationId xmlns:a16="http://schemas.microsoft.com/office/drawing/2014/main" id="{61032239-F6B8-4411-B66E-4B155A9D54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7255" cy="845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ckresources-my.sharepoint.com/personal/stephanie_raygada_teck_com/Documents/Sustainability-Reports/2023_Sustainability-Report/SR23_Data/SR23_Performance-Data-Sheet/SR23_Performance-Data_Working.xlsx" TargetMode="External"/><Relationship Id="rId1" Type="http://schemas.openxmlformats.org/officeDocument/2006/relationships/externalLinkPath" Target="/personal/stephanie_raygada_teck_com/Documents/Sustainability-Reports/2023_Sustainability-Report/SR23_Data/SR23_Performance-Data-Sheet/SR23_Performance-Data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Page"/>
      <sheetName val="Contents"/>
      <sheetName val="Policies &amp; Commitments"/>
      <sheetName val="Environment"/>
      <sheetName val="Air Quality"/>
      <sheetName val="Biodiversity"/>
      <sheetName val="Circularity &amp; Waste"/>
      <sheetName val="Climate Change"/>
      <sheetName val="Tailings"/>
      <sheetName val="Water Stewardship"/>
      <sheetName val="Social"/>
      <sheetName val="Health &amp; Safety"/>
      <sheetName val="Workforce Demographic"/>
      <sheetName val="Talent Management"/>
      <sheetName val="Communities"/>
      <sheetName val="Indigenous Peoples"/>
      <sheetName val="Value Sharing"/>
      <sheetName val="Economic Performance"/>
      <sheetName val="Tax"/>
      <sheetName val="Tax Entities"/>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Stephanie Raygada" id="{44386EAA-165F-4CF6-9ABB-DCDF01962970}" userId="S::Stephanie.Raygada@teck.com::53c93fca-05fc-4d16-8539-d800495ace00"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5-03-03T17:14:23.64" personId="{44386EAA-165F-4CF6-9ABB-DCDF01962970}" id="{C1DDA1DB-DE67-42D8-BE3E-41E006F45E6D}">
    <text>pending review</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teck.com/sustainability/approach-to-responsibility/sustainability-report-and-disclosure-portal/" TargetMode="External"/><Relationship Id="rId2" Type="http://schemas.openxmlformats.org/officeDocument/2006/relationships/hyperlink" Target="https://www.teck.com/media/2024-Annual-Report.pdf" TargetMode="External"/><Relationship Id="rId1" Type="http://schemas.openxmlformats.org/officeDocument/2006/relationships/hyperlink" Target="https://www.teck.com/media/2024-Sustainability-Report.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wri.org/aqueduct?_gl=1*15iumok*_gcl_au*NjA1MjQ5NzY3LjE3MzgxOTY2Mzk.*_ga*MzEwMDIwNDczLjE3MzgxOTY2Mzk.*_ga_LM9LVY10E1*MTczODM1MjAyOS4zLjAuMTczODM1MjAzMS41OC4wLjA."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teck.com/media/Trail-Indium-ISO-9001-2015.pdf" TargetMode="External"/><Relationship Id="rId18" Type="http://schemas.openxmlformats.org/officeDocument/2006/relationships/hyperlink" Target="https://www.teck.com/media/Teck's-Expectations-for-Suppliers-and-Contractors.pdf" TargetMode="External"/><Relationship Id="rId26" Type="http://schemas.openxmlformats.org/officeDocument/2006/relationships/hyperlink" Target="https://www.teck.com/media/Teck-Climate-Change-Policy.pdf" TargetMode="External"/><Relationship Id="rId39" Type="http://schemas.openxmlformats.org/officeDocument/2006/relationships/hyperlink" Target="https://www.teck.com/media/Water-Policy.pdf" TargetMode="External"/><Relationship Id="rId21" Type="http://schemas.openxmlformats.org/officeDocument/2006/relationships/hyperlink" Target="https://www.teck.com/media/Equity-Diversity-and-Inclusion-Policy.pdf" TargetMode="External"/><Relationship Id="rId34" Type="http://schemas.openxmlformats.org/officeDocument/2006/relationships/hyperlink" Target="https://www.teck.com/media/RDO-ISO-14001-2015.pdf" TargetMode="External"/><Relationship Id="rId42" Type="http://schemas.openxmlformats.org/officeDocument/2006/relationships/drawing" Target="../drawings/drawing3.xml"/><Relationship Id="rId7" Type="http://schemas.openxmlformats.org/officeDocument/2006/relationships/hyperlink" Target="https://www.teck.com/media/Anti-Bribery-and-Corruption-Compliance-Policy-and-Interpretation-Guide.pdf" TargetMode="External"/><Relationship Id="rId2" Type="http://schemas.openxmlformats.org/officeDocument/2006/relationships/hyperlink" Target="https://www.teck.com/media/Teck_Climate_Change_and_Nature_2024_Report.pdf" TargetMode="External"/><Relationship Id="rId16" Type="http://schemas.openxmlformats.org/officeDocument/2006/relationships/hyperlink" Target="https://www.teck.com/media/Trail-Zinc-ISO-9001-2015.pdf" TargetMode="External"/><Relationship Id="rId20" Type="http://schemas.openxmlformats.org/officeDocument/2006/relationships/hyperlink" Target="https://www.teck.com/sustainability/sustainability-topics/our-people/" TargetMode="External"/><Relationship Id="rId29" Type="http://schemas.openxmlformats.org/officeDocument/2006/relationships/hyperlink" Target="https://www.teck.com/sustainability/approach-to-responsibility/sustainability-approach-and-goals/" TargetMode="External"/><Relationship Id="rId41" Type="http://schemas.openxmlformats.org/officeDocument/2006/relationships/printerSettings" Target="../printerSettings/printerSettings3.bin"/><Relationship Id="rId1" Type="http://schemas.openxmlformats.org/officeDocument/2006/relationships/hyperlink" Target="https://www.teck.com/sustainability/sustainability-topics/water/" TargetMode="External"/><Relationship Id="rId6" Type="http://schemas.openxmlformats.org/officeDocument/2006/relationships/hyperlink" Target="https://www.teck.com/media/Code-of-Sustainable-Conduct.pdf" TargetMode="External"/><Relationship Id="rId11" Type="http://schemas.openxmlformats.org/officeDocument/2006/relationships/hyperlink" Target="https://www.teck.com/products/data-sheets/" TargetMode="External"/><Relationship Id="rId24" Type="http://schemas.openxmlformats.org/officeDocument/2006/relationships/hyperlink" Target="https://www.teck.com/media/Indigenous-Peoples-Policy.pdf" TargetMode="External"/><Relationship Id="rId32" Type="http://schemas.openxmlformats.org/officeDocument/2006/relationships/hyperlink" Target="https://www.teck.com/media/HVC-ISO-14001-2015.pdf" TargetMode="External"/><Relationship Id="rId37" Type="http://schemas.openxmlformats.org/officeDocument/2006/relationships/hyperlink" Target="https://www.teck.com/sustainability/approach-to-responsibility/policies-and-commitments/policies/sustainability-standards/" TargetMode="External"/><Relationship Id="rId40" Type="http://schemas.openxmlformats.org/officeDocument/2006/relationships/hyperlink" Target="https://www.teck.com/sustainability/sustainability-topics/circularity/" TargetMode="External"/><Relationship Id="rId5" Type="http://schemas.openxmlformats.org/officeDocument/2006/relationships/hyperlink" Target="https://www.teck.com/media/Code-of-Ethics.pdf" TargetMode="External"/><Relationship Id="rId15" Type="http://schemas.openxmlformats.org/officeDocument/2006/relationships/hyperlink" Target="https://www.teck.com/media/Trail-Sulphur-ISO-9001-2015.pdf" TargetMode="External"/><Relationship Id="rId23" Type="http://schemas.openxmlformats.org/officeDocument/2006/relationships/hyperlink" Target="https://www.teck.com/sustainability/sustainability-topics/communities-and-indigenous-peoples/community-investment/" TargetMode="External"/><Relationship Id="rId28" Type="http://schemas.openxmlformats.org/officeDocument/2006/relationships/hyperlink" Target="https://www.teck.com/media/Political-Contributions-Policy.pdf" TargetMode="External"/><Relationship Id="rId36" Type="http://schemas.openxmlformats.org/officeDocument/2006/relationships/hyperlink" Target="https://www.teck.com/media/Respectful-Workplace-Policy.pdf" TargetMode="External"/><Relationship Id="rId10" Type="http://schemas.openxmlformats.org/officeDocument/2006/relationships/hyperlink" Target="https://www.teck.com/products/data-sheets/" TargetMode="External"/><Relationship Id="rId19" Type="http://schemas.openxmlformats.org/officeDocument/2006/relationships/hyperlink" Target="https://www.teck.com/media/Health-and-Safety-Policy.pdf" TargetMode="External"/><Relationship Id="rId31" Type="http://schemas.openxmlformats.org/officeDocument/2006/relationships/hyperlink" Target="https://www.teck.com/media/CdA-IRAM-ISO-14001-2015.pdf" TargetMode="External"/><Relationship Id="rId4" Type="http://schemas.openxmlformats.org/officeDocument/2006/relationships/hyperlink" Target="https://www.teck.com/sustainability/sustainability-topics/tailings-management/dam-safety-inspections/" TargetMode="External"/><Relationship Id="rId9" Type="http://schemas.openxmlformats.org/officeDocument/2006/relationships/hyperlink" Target="https://www.teck.com/media/Tax-Policy.pdf" TargetMode="External"/><Relationship Id="rId14" Type="http://schemas.openxmlformats.org/officeDocument/2006/relationships/hyperlink" Target="https://www.teck.com/media/Trail-Lead-ISO-9001-2015.pdf" TargetMode="External"/><Relationship Id="rId22" Type="http://schemas.openxmlformats.org/officeDocument/2006/relationships/hyperlink" Target="https://www.teck.com/sustainability/sustainability-topics/communities-and-indigenous-peoples/" TargetMode="External"/><Relationship Id="rId27" Type="http://schemas.openxmlformats.org/officeDocument/2006/relationships/hyperlink" Target="https://www.teck.com/sustainability/sustainability-topics/climate-change/" TargetMode="External"/><Relationship Id="rId30" Type="http://schemas.openxmlformats.org/officeDocument/2006/relationships/hyperlink" Target="https://www.teck.com/media/CdA-IQNET-ISO-14001-2015.pdf" TargetMode="External"/><Relationship Id="rId35" Type="http://schemas.openxmlformats.org/officeDocument/2006/relationships/hyperlink" Target="https://www.teck.com/media/Tailings-Management-Policy.pdf" TargetMode="External"/><Relationship Id="rId8" Type="http://schemas.openxmlformats.org/officeDocument/2006/relationships/hyperlink" Target="https://www.teck.com/responsibility/sustainability-topics/biodiversity-and-reclamation/" TargetMode="External"/><Relationship Id="rId3" Type="http://schemas.openxmlformats.org/officeDocument/2006/relationships/hyperlink" Target="https://www.teck.com/sustainability/sustainability-topics/tailings-management/" TargetMode="External"/><Relationship Id="rId12" Type="http://schemas.openxmlformats.org/officeDocument/2006/relationships/hyperlink" Target="https://www.teck.com/media/Trail-Germanium-ISO-9001-2015.pdf" TargetMode="External"/><Relationship Id="rId17" Type="http://schemas.openxmlformats.org/officeDocument/2006/relationships/hyperlink" Target="https://www.teck.com/sustainability/sustainability-topics/health-and-safety/" TargetMode="External"/><Relationship Id="rId25" Type="http://schemas.openxmlformats.org/officeDocument/2006/relationships/hyperlink" Target="https://www.teck.com/media/Human-Rights-Policy.pdf" TargetMode="External"/><Relationship Id="rId33" Type="http://schemas.openxmlformats.org/officeDocument/2006/relationships/hyperlink" Target="https://www.teck.com/media/Trail-ISO-14001-2015.pdf" TargetMode="External"/><Relationship Id="rId38" Type="http://schemas.openxmlformats.org/officeDocument/2006/relationships/hyperlink" Target="https://www.teck.com/sustainability/sustainability-topics/tailings-management/global-industry-standard-on-tailings-managemen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9040"/>
  </sheetPr>
  <dimension ref="B1:O27"/>
  <sheetViews>
    <sheetView showGridLines="0" tabSelected="1" zoomScaleNormal="100" workbookViewId="0"/>
  </sheetViews>
  <sheetFormatPr defaultColWidth="8.5546875" defaultRowHeight="14.4"/>
  <cols>
    <col min="1" max="1" width="2.44140625" customWidth="1"/>
    <col min="2" max="2" width="1.44140625" customWidth="1"/>
    <col min="3" max="3" width="80.44140625" customWidth="1"/>
    <col min="4" max="4" width="48" customWidth="1"/>
    <col min="5" max="5" width="1.88671875" customWidth="1"/>
    <col min="6" max="6" width="85.5546875" customWidth="1"/>
    <col min="7" max="7" width="43.5546875" customWidth="1"/>
    <col min="8" max="11" width="12.44140625" customWidth="1"/>
  </cols>
  <sheetData>
    <row r="1" spans="2:9" ht="15.6" customHeight="1"/>
    <row r="2" spans="2:9" ht="15.6" customHeight="1"/>
    <row r="3" spans="2:9" ht="15.6" customHeight="1"/>
    <row r="4" spans="2:9" ht="15.6" customHeight="1"/>
    <row r="5" spans="2:9" ht="15.6" customHeight="1"/>
    <row r="6" spans="2:9" ht="15.6" customHeight="1"/>
    <row r="7" spans="2:9" ht="15.6" customHeight="1"/>
    <row r="8" spans="2:9" ht="15.6" customHeight="1"/>
    <row r="9" spans="2:9" ht="23.85" customHeight="1">
      <c r="B9" s="1143" t="s">
        <v>0</v>
      </c>
      <c r="C9" s="1143"/>
      <c r="D9" s="1143"/>
      <c r="E9" s="1143"/>
      <c r="F9" s="120"/>
      <c r="G9" s="120"/>
    </row>
    <row r="10" spans="2:9" ht="9.6" customHeight="1" thickBot="1">
      <c r="B10" s="119"/>
      <c r="C10" s="574"/>
      <c r="D10" s="574"/>
      <c r="E10" s="119"/>
      <c r="F10" s="119"/>
      <c r="G10" s="119"/>
      <c r="H10" s="119"/>
      <c r="I10" s="119"/>
    </row>
    <row r="11" spans="2:9" s="33" customFormat="1" ht="19.2" thickTop="1" thickBot="1">
      <c r="B11" s="1144" t="s">
        <v>1</v>
      </c>
      <c r="C11" s="1144"/>
      <c r="D11" s="1144"/>
      <c r="E11" s="1144"/>
      <c r="F11" s="119"/>
      <c r="G11" s="119"/>
      <c r="H11" s="119"/>
      <c r="I11" s="119"/>
    </row>
    <row r="12" spans="2:9" ht="18" customHeight="1" thickTop="1" thickBot="1"/>
    <row r="13" spans="2:9" ht="42.6" customHeight="1">
      <c r="B13" s="1118"/>
      <c r="C13" s="1151" t="s">
        <v>2</v>
      </c>
      <c r="D13" s="1151"/>
      <c r="E13" s="1117"/>
    </row>
    <row r="14" spans="2:9" ht="42.6" customHeight="1">
      <c r="B14" s="1114"/>
      <c r="C14" s="1150" t="s">
        <v>3</v>
      </c>
      <c r="D14" s="1150"/>
      <c r="E14" s="1115"/>
      <c r="F14" s="121"/>
      <c r="G14" s="121"/>
      <c r="H14" s="121"/>
      <c r="I14" s="121"/>
    </row>
    <row r="15" spans="2:9" ht="45.6" customHeight="1">
      <c r="B15" s="1114"/>
      <c r="C15" s="1150" t="s">
        <v>4</v>
      </c>
      <c r="D15" s="1150"/>
      <c r="E15" s="1115"/>
      <c r="F15" s="121"/>
      <c r="G15" s="121"/>
      <c r="H15" s="121"/>
      <c r="I15" s="121"/>
    </row>
    <row r="16" spans="2:9" ht="57" customHeight="1">
      <c r="B16" s="1114"/>
      <c r="C16" s="1150" t="s">
        <v>5</v>
      </c>
      <c r="D16" s="1150"/>
      <c r="E16" s="1115"/>
      <c r="F16" s="121"/>
      <c r="G16" s="121"/>
      <c r="H16" s="121"/>
      <c r="I16" s="121"/>
    </row>
    <row r="17" spans="2:15" ht="42.6" customHeight="1">
      <c r="B17" s="1114"/>
      <c r="C17" s="1150" t="s">
        <v>6</v>
      </c>
      <c r="D17" s="1150"/>
      <c r="E17" s="1115"/>
      <c r="F17" s="121"/>
      <c r="G17" s="121"/>
      <c r="H17" s="121"/>
      <c r="I17" s="121"/>
    </row>
    <row r="18" spans="2:15" ht="42.6" customHeight="1">
      <c r="B18" s="1114"/>
      <c r="C18" s="1150" t="s">
        <v>7</v>
      </c>
      <c r="D18" s="1150"/>
      <c r="E18" s="1115"/>
      <c r="F18" s="121"/>
      <c r="G18" s="121"/>
      <c r="H18" s="121"/>
      <c r="I18" s="121"/>
      <c r="O18" s="24"/>
    </row>
    <row r="19" spans="2:15" ht="132.6" customHeight="1">
      <c r="B19" s="1114"/>
      <c r="C19" s="1150" t="s">
        <v>8</v>
      </c>
      <c r="D19" s="1150"/>
      <c r="E19" s="1115"/>
      <c r="F19" s="121"/>
      <c r="G19" s="121"/>
      <c r="H19" s="121"/>
      <c r="I19" s="121"/>
      <c r="O19" s="24"/>
    </row>
    <row r="20" spans="2:15" ht="42.6" customHeight="1" thickBot="1">
      <c r="B20" s="1112"/>
      <c r="C20" s="1148" t="s">
        <v>9</v>
      </c>
      <c r="D20" s="1148"/>
      <c r="E20" s="1113"/>
      <c r="F20" s="121"/>
      <c r="G20" s="121"/>
      <c r="H20" s="121"/>
      <c r="I20" s="121"/>
    </row>
    <row r="21" spans="2:15" ht="16.350000000000001" customHeight="1" thickBot="1">
      <c r="B21" s="23"/>
      <c r="C21" s="1149"/>
      <c r="D21" s="1149"/>
      <c r="E21" s="23"/>
      <c r="F21" s="23"/>
      <c r="G21" s="23"/>
      <c r="H21" s="23"/>
      <c r="I21" s="23"/>
      <c r="J21" s="23"/>
      <c r="K21" s="23"/>
    </row>
    <row r="22" spans="2:15" ht="23.85" customHeight="1">
      <c r="B22" s="1120"/>
      <c r="C22" s="1121" t="s">
        <v>10</v>
      </c>
      <c r="D22" s="1122" t="s">
        <v>11</v>
      </c>
      <c r="E22" s="883"/>
      <c r="F22" s="34"/>
      <c r="G22" s="34"/>
      <c r="H22" s="34"/>
      <c r="I22" s="34"/>
      <c r="J22" s="34"/>
      <c r="K22" s="34"/>
    </row>
    <row r="23" spans="2:15" ht="23.85" customHeight="1">
      <c r="B23" s="1123"/>
      <c r="C23" s="1119" t="s">
        <v>12</v>
      </c>
      <c r="D23" s="1116" t="s">
        <v>13</v>
      </c>
      <c r="E23" s="884"/>
      <c r="F23" s="34"/>
      <c r="G23" s="34"/>
      <c r="H23" s="34"/>
      <c r="I23" s="34"/>
      <c r="J23" s="34"/>
      <c r="K23" s="34"/>
    </row>
    <row r="24" spans="2:15" ht="23.85" customHeight="1" thickBot="1">
      <c r="B24" s="1124"/>
      <c r="C24" s="1125" t="s">
        <v>14</v>
      </c>
      <c r="D24" s="1126" t="s">
        <v>15</v>
      </c>
      <c r="E24" s="885"/>
      <c r="F24" s="122"/>
      <c r="G24" s="122"/>
      <c r="H24" s="34"/>
      <c r="I24" s="34"/>
      <c r="J24" s="34"/>
      <c r="K24" s="34"/>
    </row>
    <row r="25" spans="2:15" ht="18.600000000000001" customHeight="1" thickBot="1">
      <c r="B25" s="4"/>
      <c r="C25" s="1146"/>
      <c r="D25" s="1146"/>
      <c r="E25" s="4"/>
      <c r="F25" s="4"/>
      <c r="G25" s="4"/>
    </row>
    <row r="26" spans="2:15" ht="38.1" customHeight="1">
      <c r="B26" s="1110"/>
      <c r="C26" s="1147" t="s">
        <v>16</v>
      </c>
      <c r="D26" s="1147"/>
      <c r="E26" s="1111"/>
      <c r="F26" s="121"/>
      <c r="G26" s="121"/>
      <c r="H26" s="121"/>
      <c r="I26" s="121"/>
      <c r="J26" s="121"/>
      <c r="K26" s="121"/>
    </row>
    <row r="27" spans="2:15" ht="21" customHeight="1" thickBot="1">
      <c r="B27" s="1108"/>
      <c r="C27" s="1145" t="s">
        <v>17</v>
      </c>
      <c r="D27" s="1145"/>
      <c r="E27" s="1109"/>
      <c r="F27" s="50"/>
      <c r="G27" s="50"/>
      <c r="H27" s="50"/>
      <c r="I27" s="50"/>
      <c r="J27" s="50"/>
      <c r="K27" s="50"/>
    </row>
  </sheetData>
  <sheetProtection algorithmName="SHA-512" hashValue="sHmieuaXWgogTQdJ950ImHnS6e6rCYMO5i200b4tW09QTB4jAJz0j2YFIiJORfG79QoK11Y7ETP2jWi21srl1g==" saltValue="hJs2tuiX8eEWG8CpoHwtMw==" spinCount="100000" sheet="1" objects="1" scenarios="1"/>
  <mergeCells count="14">
    <mergeCell ref="B9:E9"/>
    <mergeCell ref="B11:E11"/>
    <mergeCell ref="C27:D27"/>
    <mergeCell ref="C25:D25"/>
    <mergeCell ref="C26:D26"/>
    <mergeCell ref="C20:D20"/>
    <mergeCell ref="C21:D21"/>
    <mergeCell ref="C14:D14"/>
    <mergeCell ref="C15:D15"/>
    <mergeCell ref="C16:D16"/>
    <mergeCell ref="C18:D18"/>
    <mergeCell ref="C17:D17"/>
    <mergeCell ref="C19:D19"/>
    <mergeCell ref="C13:D13"/>
  </mergeCells>
  <hyperlinks>
    <hyperlink ref="D22" r:id="rId1" xr:uid="{C52250DD-582D-4206-877F-4EAEC311A747}"/>
    <hyperlink ref="D23" r:id="rId2" xr:uid="{EB949A5E-C2B7-4F7B-8571-558AAE1F09A3}"/>
    <hyperlink ref="D24" r:id="rId3" xr:uid="{2D02B417-F285-4A1C-955F-92513D869C37}"/>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43569-BFF9-4170-9085-83EDF16E4AB1}">
  <sheetPr codeName="Sheet15">
    <tabColor rgb="FFAAE5E3"/>
  </sheetPr>
  <dimension ref="A1:R957"/>
  <sheetViews>
    <sheetView showGridLines="0" zoomScaleNormal="100" workbookViewId="0"/>
  </sheetViews>
  <sheetFormatPr defaultColWidth="14.44140625" defaultRowHeight="15" customHeight="1"/>
  <cols>
    <col min="1" max="1" width="1.6640625" style="40" customWidth="1"/>
    <col min="2" max="2" width="7.6640625" style="36" customWidth="1"/>
    <col min="3" max="3" width="19.88671875" style="40" customWidth="1"/>
    <col min="4" max="4" width="25.44140625" style="40" customWidth="1"/>
    <col min="5" max="5" width="9.5546875" style="40" customWidth="1"/>
    <col min="6" max="6" width="23" style="40" customWidth="1"/>
    <col min="7" max="7" width="12.5546875" style="40" customWidth="1"/>
    <col min="8" max="8" width="13.44140625" style="40" customWidth="1"/>
    <col min="9" max="9" width="19.5546875" style="40" customWidth="1"/>
    <col min="10" max="10" width="17.44140625" style="40" customWidth="1"/>
    <col min="11" max="11" width="13" style="40" customWidth="1"/>
    <col min="12" max="12" width="15.44140625" style="40" customWidth="1"/>
    <col min="13" max="13" width="14.109375" style="36" customWidth="1"/>
    <col min="14" max="14" width="14.33203125" style="40" customWidth="1"/>
    <col min="15" max="15" width="24.88671875" style="40" customWidth="1"/>
    <col min="16" max="16" width="10.109375" style="40" customWidth="1"/>
    <col min="17" max="17" width="11.6640625" style="40" customWidth="1"/>
    <col min="18" max="18" width="27.109375" style="40" customWidth="1"/>
    <col min="19" max="25" width="8.5546875" style="40" customWidth="1"/>
    <col min="26" max="16384" width="14.44140625" style="40"/>
  </cols>
  <sheetData>
    <row r="1" spans="1:18" ht="55.95" customHeight="1">
      <c r="B1" s="40"/>
    </row>
    <row r="2" spans="1:18" ht="19.95" customHeight="1">
      <c r="B2" s="1227" t="s">
        <v>426</v>
      </c>
      <c r="C2" s="1227"/>
      <c r="D2" s="1227"/>
      <c r="E2" s="1227"/>
      <c r="F2" s="1227"/>
      <c r="G2" s="1227"/>
      <c r="H2" s="1227"/>
      <c r="I2" s="1227"/>
      <c r="J2" s="1227"/>
      <c r="K2" s="1227"/>
      <c r="L2" s="1227"/>
    </row>
    <row r="3" spans="1:18" ht="4.95" customHeight="1" thickBot="1">
      <c r="B3" s="627"/>
      <c r="C3" s="627"/>
      <c r="D3" s="627"/>
      <c r="E3" s="627"/>
      <c r="F3" s="627"/>
      <c r="G3" s="628"/>
      <c r="H3" s="628"/>
      <c r="I3" s="628"/>
      <c r="J3" s="628"/>
      <c r="K3" s="628"/>
      <c r="L3" s="628"/>
      <c r="M3" s="629"/>
    </row>
    <row r="4" spans="1:18" ht="22.95" customHeight="1" thickTop="1" thickBot="1">
      <c r="B4" s="630" t="s">
        <v>427</v>
      </c>
      <c r="C4" s="630"/>
      <c r="D4" s="630"/>
      <c r="E4" s="630"/>
      <c r="F4" s="630"/>
      <c r="G4" s="630"/>
      <c r="H4" s="630"/>
      <c r="I4" s="630"/>
      <c r="J4" s="630"/>
      <c r="K4" s="630"/>
      <c r="L4" s="630"/>
      <c r="M4" s="630"/>
    </row>
    <row r="5" spans="1:18" ht="10.199999999999999" customHeight="1" thickTop="1">
      <c r="B5" s="621"/>
      <c r="C5" s="622"/>
      <c r="D5" s="622"/>
      <c r="E5" s="623"/>
      <c r="F5" s="623"/>
      <c r="G5" s="623"/>
      <c r="H5" s="623"/>
      <c r="I5" s="623"/>
      <c r="J5" s="624"/>
      <c r="K5" s="624"/>
      <c r="L5" s="625"/>
      <c r="M5" s="626"/>
    </row>
    <row r="6" spans="1:18" customFormat="1" ht="25.95" customHeight="1">
      <c r="B6" s="1157" t="s">
        <v>370</v>
      </c>
      <c r="C6" s="1157"/>
      <c r="D6" s="1157"/>
      <c r="E6" s="1157"/>
      <c r="F6" s="1157"/>
      <c r="G6" s="1157"/>
      <c r="H6" s="1157"/>
      <c r="I6" s="1157"/>
      <c r="J6" s="1157"/>
      <c r="K6" s="1157"/>
      <c r="L6" s="1157"/>
      <c r="M6" s="1157"/>
      <c r="P6" s="8"/>
    </row>
    <row r="7" spans="1:18" customFormat="1" ht="9" customHeight="1">
      <c r="B7" s="141"/>
      <c r="C7" s="141"/>
      <c r="D7" s="141"/>
      <c r="E7" s="141"/>
      <c r="F7" s="141"/>
      <c r="G7" s="141"/>
      <c r="H7" s="141"/>
      <c r="I7" s="141"/>
      <c r="J7" s="141"/>
      <c r="K7" s="141"/>
      <c r="L7" s="141"/>
      <c r="P7" s="8"/>
    </row>
    <row r="8" spans="1:18" ht="14.25" customHeight="1" thickBot="1">
      <c r="B8" s="1183" t="s">
        <v>428</v>
      </c>
      <c r="C8" s="1228"/>
      <c r="D8" s="1228"/>
      <c r="E8" s="1228"/>
      <c r="F8" s="1228"/>
      <c r="G8" s="1228"/>
      <c r="H8" s="1228"/>
      <c r="I8" s="1228"/>
      <c r="L8" s="352"/>
    </row>
    <row r="9" spans="1:18" ht="16.95" customHeight="1">
      <c r="B9" s="1229" t="s">
        <v>429</v>
      </c>
      <c r="C9" s="1231" t="s">
        <v>430</v>
      </c>
      <c r="D9" s="1233" t="s">
        <v>431</v>
      </c>
      <c r="E9" s="1233" t="s">
        <v>206</v>
      </c>
      <c r="F9" s="967" t="s">
        <v>432</v>
      </c>
      <c r="G9" s="1235" t="s">
        <v>433</v>
      </c>
      <c r="H9" s="1235" t="s">
        <v>434</v>
      </c>
      <c r="I9" s="1235" t="s">
        <v>435</v>
      </c>
      <c r="J9" s="1235" t="s">
        <v>436</v>
      </c>
      <c r="K9" s="1235" t="s">
        <v>437</v>
      </c>
      <c r="L9" s="1235" t="s">
        <v>438</v>
      </c>
      <c r="M9" s="1235" t="s">
        <v>439</v>
      </c>
      <c r="N9" s="1239" t="s">
        <v>440</v>
      </c>
      <c r="O9" s="1239" t="s">
        <v>441</v>
      </c>
      <c r="P9" s="1235" t="s">
        <v>442</v>
      </c>
      <c r="Q9" s="1239" t="s">
        <v>443</v>
      </c>
      <c r="R9" s="1237" t="s">
        <v>444</v>
      </c>
    </row>
    <row r="10" spans="1:18" ht="58.95" customHeight="1" thickBot="1">
      <c r="B10" s="1230"/>
      <c r="C10" s="1232"/>
      <c r="D10" s="1234"/>
      <c r="E10" s="1234"/>
      <c r="F10" s="977" t="s">
        <v>445</v>
      </c>
      <c r="G10" s="1236"/>
      <c r="H10" s="1236"/>
      <c r="I10" s="1236"/>
      <c r="J10" s="1236"/>
      <c r="K10" s="1236"/>
      <c r="L10" s="1236"/>
      <c r="M10" s="1236"/>
      <c r="N10" s="1240"/>
      <c r="O10" s="1240"/>
      <c r="P10" s="1236"/>
      <c r="Q10" s="1240"/>
      <c r="R10" s="1238"/>
    </row>
    <row r="11" spans="1:18" ht="15.75" customHeight="1">
      <c r="B11" s="1244" t="s">
        <v>446</v>
      </c>
      <c r="C11" s="1245"/>
      <c r="D11" s="1245"/>
      <c r="E11" s="1245"/>
      <c r="F11" s="1245"/>
      <c r="G11" s="1245"/>
      <c r="H11" s="1245"/>
      <c r="I11" s="1245"/>
      <c r="J11" s="1245"/>
      <c r="K11" s="1245"/>
      <c r="L11" s="1245"/>
      <c r="M11" s="1245"/>
      <c r="N11" s="1245"/>
      <c r="O11" s="1245"/>
      <c r="P11" s="1245"/>
      <c r="Q11" s="1245"/>
      <c r="R11" s="1246"/>
    </row>
    <row r="12" spans="1:18" ht="30.6">
      <c r="A12" s="354"/>
      <c r="B12" s="968">
        <v>1</v>
      </c>
      <c r="C12" s="559" t="s">
        <v>154</v>
      </c>
      <c r="D12" s="559" t="s">
        <v>447</v>
      </c>
      <c r="E12" s="559" t="s">
        <v>229</v>
      </c>
      <c r="F12" s="559" t="s">
        <v>448</v>
      </c>
      <c r="G12" s="559" t="s">
        <v>446</v>
      </c>
      <c r="H12" s="559" t="s">
        <v>449</v>
      </c>
      <c r="I12" s="559">
        <v>416</v>
      </c>
      <c r="J12" s="559">
        <v>243</v>
      </c>
      <c r="K12" s="559" t="s">
        <v>450</v>
      </c>
      <c r="L12" s="562">
        <v>45439</v>
      </c>
      <c r="M12" s="559" t="s">
        <v>451</v>
      </c>
      <c r="N12" s="559" t="s">
        <v>452</v>
      </c>
      <c r="O12" s="353" t="s">
        <v>453</v>
      </c>
      <c r="P12" s="559" t="s">
        <v>454</v>
      </c>
      <c r="Q12" s="559" t="s">
        <v>455</v>
      </c>
      <c r="R12" s="969" t="s">
        <v>456</v>
      </c>
    </row>
    <row r="13" spans="1:18" ht="30.6">
      <c r="A13" s="354"/>
      <c r="B13" s="403">
        <v>2</v>
      </c>
      <c r="C13" s="143" t="s">
        <v>155</v>
      </c>
      <c r="D13" s="143" t="s">
        <v>457</v>
      </c>
      <c r="E13" s="143" t="s">
        <v>215</v>
      </c>
      <c r="F13" s="559" t="s">
        <v>448</v>
      </c>
      <c r="G13" s="143" t="s">
        <v>446</v>
      </c>
      <c r="H13" s="143" t="s">
        <v>458</v>
      </c>
      <c r="I13" s="143">
        <v>7</v>
      </c>
      <c r="J13" s="143">
        <v>3</v>
      </c>
      <c r="K13" s="143" t="s">
        <v>459</v>
      </c>
      <c r="L13" s="355">
        <v>45597</v>
      </c>
      <c r="M13" s="143" t="s">
        <v>451</v>
      </c>
      <c r="N13" s="143" t="s">
        <v>452</v>
      </c>
      <c r="O13" s="356" t="s">
        <v>460</v>
      </c>
      <c r="P13" s="143" t="s">
        <v>461</v>
      </c>
      <c r="Q13" s="143" t="s">
        <v>455</v>
      </c>
      <c r="R13" s="970" t="s">
        <v>456</v>
      </c>
    </row>
    <row r="14" spans="1:18" ht="30.6">
      <c r="A14" s="354"/>
      <c r="B14" s="403">
        <v>3</v>
      </c>
      <c r="C14" s="143" t="s">
        <v>155</v>
      </c>
      <c r="D14" s="143" t="s">
        <v>462</v>
      </c>
      <c r="E14" s="143" t="s">
        <v>215</v>
      </c>
      <c r="F14" s="559" t="s">
        <v>448</v>
      </c>
      <c r="G14" s="143" t="s">
        <v>446</v>
      </c>
      <c r="H14" s="143" t="s">
        <v>458</v>
      </c>
      <c r="I14" s="143">
        <v>0.6</v>
      </c>
      <c r="J14" s="143">
        <v>0.4</v>
      </c>
      <c r="K14" s="143" t="s">
        <v>459</v>
      </c>
      <c r="L14" s="355">
        <v>45597</v>
      </c>
      <c r="M14" s="143" t="s">
        <v>451</v>
      </c>
      <c r="N14" s="143" t="s">
        <v>452</v>
      </c>
      <c r="O14" s="356" t="s">
        <v>460</v>
      </c>
      <c r="P14" s="143" t="s">
        <v>461</v>
      </c>
      <c r="Q14" s="143" t="s">
        <v>455</v>
      </c>
      <c r="R14" s="970" t="s">
        <v>456</v>
      </c>
    </row>
    <row r="15" spans="1:18" ht="30.6">
      <c r="A15" s="354"/>
      <c r="B15" s="403">
        <v>4</v>
      </c>
      <c r="C15" s="143" t="s">
        <v>155</v>
      </c>
      <c r="D15" s="143" t="s">
        <v>463</v>
      </c>
      <c r="E15" s="143" t="s">
        <v>215</v>
      </c>
      <c r="F15" s="559" t="s">
        <v>448</v>
      </c>
      <c r="G15" s="143" t="s">
        <v>446</v>
      </c>
      <c r="H15" s="143" t="s">
        <v>458</v>
      </c>
      <c r="I15" s="357">
        <v>3893</v>
      </c>
      <c r="J15" s="357">
        <v>3468</v>
      </c>
      <c r="K15" s="143" t="s">
        <v>450</v>
      </c>
      <c r="L15" s="355">
        <v>45597</v>
      </c>
      <c r="M15" s="143" t="s">
        <v>451</v>
      </c>
      <c r="N15" s="143" t="s">
        <v>452</v>
      </c>
      <c r="O15" s="356" t="s">
        <v>460</v>
      </c>
      <c r="P15" s="143" t="s">
        <v>461</v>
      </c>
      <c r="Q15" s="143" t="s">
        <v>455</v>
      </c>
      <c r="R15" s="970" t="s">
        <v>456</v>
      </c>
    </row>
    <row r="16" spans="1:18" ht="30.6">
      <c r="A16" s="354"/>
      <c r="B16" s="404">
        <v>5</v>
      </c>
      <c r="C16" s="558" t="s">
        <v>156</v>
      </c>
      <c r="D16" s="558" t="s">
        <v>464</v>
      </c>
      <c r="E16" s="558" t="s">
        <v>229</v>
      </c>
      <c r="F16" s="559" t="s">
        <v>448</v>
      </c>
      <c r="G16" s="558" t="s">
        <v>446</v>
      </c>
      <c r="H16" s="558" t="s">
        <v>458</v>
      </c>
      <c r="I16" s="561">
        <v>1240</v>
      </c>
      <c r="J16" s="558">
        <v>46</v>
      </c>
      <c r="K16" s="558" t="s">
        <v>450</v>
      </c>
      <c r="L16" s="560">
        <v>45434</v>
      </c>
      <c r="M16" s="558" t="s">
        <v>451</v>
      </c>
      <c r="N16" s="558" t="s">
        <v>452</v>
      </c>
      <c r="O16" s="353" t="s">
        <v>453</v>
      </c>
      <c r="P16" s="558" t="s">
        <v>461</v>
      </c>
      <c r="Q16" s="558" t="s">
        <v>455</v>
      </c>
      <c r="R16" s="971" t="s">
        <v>456</v>
      </c>
    </row>
    <row r="17" spans="1:18" ht="31.2" thickBot="1">
      <c r="A17" s="354"/>
      <c r="B17" s="407">
        <v>6</v>
      </c>
      <c r="C17" s="972" t="s">
        <v>386</v>
      </c>
      <c r="D17" s="972" t="s">
        <v>465</v>
      </c>
      <c r="E17" s="972" t="s">
        <v>396</v>
      </c>
      <c r="F17" s="973" t="s">
        <v>448</v>
      </c>
      <c r="G17" s="972" t="s">
        <v>446</v>
      </c>
      <c r="H17" s="972" t="s">
        <v>466</v>
      </c>
      <c r="I17" s="972">
        <v>105</v>
      </c>
      <c r="J17" s="972">
        <v>70</v>
      </c>
      <c r="K17" s="972" t="s">
        <v>450</v>
      </c>
      <c r="L17" s="978">
        <v>45547</v>
      </c>
      <c r="M17" s="972" t="s">
        <v>451</v>
      </c>
      <c r="N17" s="972" t="s">
        <v>452</v>
      </c>
      <c r="O17" s="979" t="s">
        <v>467</v>
      </c>
      <c r="P17" s="972" t="s">
        <v>461</v>
      </c>
      <c r="Q17" s="972" t="s">
        <v>455</v>
      </c>
      <c r="R17" s="976" t="s">
        <v>456</v>
      </c>
    </row>
    <row r="18" spans="1:18" ht="14.4">
      <c r="A18" s="354"/>
      <c r="B18" s="1241" t="s">
        <v>468</v>
      </c>
      <c r="C18" s="1242"/>
      <c r="D18" s="1242"/>
      <c r="E18" s="1242"/>
      <c r="F18" s="1242"/>
      <c r="G18" s="1242"/>
      <c r="H18" s="1242"/>
      <c r="I18" s="1242"/>
      <c r="J18" s="1242"/>
      <c r="K18" s="1242"/>
      <c r="L18" s="1242"/>
      <c r="M18" s="1242"/>
      <c r="N18" s="1242"/>
      <c r="O18" s="1242"/>
      <c r="P18" s="1242"/>
      <c r="Q18" s="1242"/>
      <c r="R18" s="1243"/>
    </row>
    <row r="19" spans="1:18" ht="26.4">
      <c r="A19" s="354"/>
      <c r="B19" s="403">
        <v>7</v>
      </c>
      <c r="C19" s="143" t="s">
        <v>155</v>
      </c>
      <c r="D19" s="143" t="s">
        <v>469</v>
      </c>
      <c r="E19" s="143" t="s">
        <v>215</v>
      </c>
      <c r="F19" s="559" t="s">
        <v>448</v>
      </c>
      <c r="G19" s="143" t="s">
        <v>468</v>
      </c>
      <c r="H19" s="143" t="s">
        <v>470</v>
      </c>
      <c r="I19" s="143">
        <v>59</v>
      </c>
      <c r="J19" s="143">
        <v>49</v>
      </c>
      <c r="K19" s="143" t="s">
        <v>471</v>
      </c>
      <c r="L19" s="355">
        <v>45597</v>
      </c>
      <c r="M19" s="143" t="s">
        <v>451</v>
      </c>
      <c r="N19" s="143" t="s">
        <v>452</v>
      </c>
      <c r="O19" s="359" t="s">
        <v>472</v>
      </c>
      <c r="P19" s="143" t="s">
        <v>461</v>
      </c>
      <c r="Q19" s="143" t="s">
        <v>455</v>
      </c>
      <c r="R19" s="970" t="s">
        <v>456</v>
      </c>
    </row>
    <row r="20" spans="1:18" ht="26.4">
      <c r="A20" s="354"/>
      <c r="B20" s="403">
        <v>8</v>
      </c>
      <c r="C20" s="143" t="s">
        <v>155</v>
      </c>
      <c r="D20" s="143" t="s">
        <v>473</v>
      </c>
      <c r="E20" s="143" t="s">
        <v>215</v>
      </c>
      <c r="F20" s="559" t="s">
        <v>448</v>
      </c>
      <c r="G20" s="143" t="s">
        <v>468</v>
      </c>
      <c r="H20" s="143" t="s">
        <v>474</v>
      </c>
      <c r="I20" s="143">
        <v>130</v>
      </c>
      <c r="J20" s="143">
        <v>129</v>
      </c>
      <c r="K20" s="143" t="s">
        <v>471</v>
      </c>
      <c r="L20" s="355">
        <v>45597</v>
      </c>
      <c r="M20" s="143" t="s">
        <v>451</v>
      </c>
      <c r="N20" s="143" t="s">
        <v>452</v>
      </c>
      <c r="O20" s="359" t="s">
        <v>472</v>
      </c>
      <c r="P20" s="143" t="s">
        <v>461</v>
      </c>
      <c r="Q20" s="143" t="s">
        <v>455</v>
      </c>
      <c r="R20" s="970" t="s">
        <v>456</v>
      </c>
    </row>
    <row r="21" spans="1:18" ht="26.4">
      <c r="A21" s="354"/>
      <c r="B21" s="403">
        <v>9</v>
      </c>
      <c r="C21" s="143" t="s">
        <v>155</v>
      </c>
      <c r="D21" s="143" t="s">
        <v>475</v>
      </c>
      <c r="E21" s="143" t="s">
        <v>215</v>
      </c>
      <c r="F21" s="559" t="s">
        <v>448</v>
      </c>
      <c r="G21" s="143" t="s">
        <v>468</v>
      </c>
      <c r="H21" s="143" t="s">
        <v>458</v>
      </c>
      <c r="I21" s="143">
        <v>72</v>
      </c>
      <c r="J21" s="143">
        <v>52</v>
      </c>
      <c r="K21" s="143" t="s">
        <v>476</v>
      </c>
      <c r="L21" s="355">
        <v>45597</v>
      </c>
      <c r="M21" s="143" t="s">
        <v>451</v>
      </c>
      <c r="N21" s="143" t="s">
        <v>452</v>
      </c>
      <c r="O21" s="359" t="s">
        <v>472</v>
      </c>
      <c r="P21" s="143" t="s">
        <v>461</v>
      </c>
      <c r="Q21" s="143" t="s">
        <v>455</v>
      </c>
      <c r="R21" s="970" t="s">
        <v>456</v>
      </c>
    </row>
    <row r="22" spans="1:18" ht="40.799999999999997">
      <c r="A22" s="354"/>
      <c r="B22" s="403">
        <v>10</v>
      </c>
      <c r="C22" s="143" t="s">
        <v>406</v>
      </c>
      <c r="D22" s="143" t="s">
        <v>477</v>
      </c>
      <c r="E22" s="143" t="s">
        <v>215</v>
      </c>
      <c r="F22" s="559" t="s">
        <v>448</v>
      </c>
      <c r="G22" s="143" t="s">
        <v>468</v>
      </c>
      <c r="H22" s="143" t="s">
        <v>449</v>
      </c>
      <c r="I22" s="143" t="s">
        <v>452</v>
      </c>
      <c r="J22" s="143">
        <v>0.7</v>
      </c>
      <c r="K22" s="143" t="s">
        <v>478</v>
      </c>
      <c r="L22" s="355">
        <v>45462</v>
      </c>
      <c r="M22" s="143" t="s">
        <v>479</v>
      </c>
      <c r="N22" s="143" t="s">
        <v>452</v>
      </c>
      <c r="O22" s="359" t="s">
        <v>480</v>
      </c>
      <c r="P22" s="143" t="s">
        <v>461</v>
      </c>
      <c r="Q22" s="143" t="s">
        <v>455</v>
      </c>
      <c r="R22" s="970" t="s">
        <v>481</v>
      </c>
    </row>
    <row r="23" spans="1:18" ht="40.799999999999997">
      <c r="A23" s="354"/>
      <c r="B23" s="403">
        <v>11</v>
      </c>
      <c r="C23" s="143" t="s">
        <v>406</v>
      </c>
      <c r="D23" s="143" t="s">
        <v>482</v>
      </c>
      <c r="E23" s="143" t="s">
        <v>215</v>
      </c>
      <c r="F23" s="559" t="s">
        <v>448</v>
      </c>
      <c r="G23" s="143" t="s">
        <v>468</v>
      </c>
      <c r="H23" s="143" t="s">
        <v>449</v>
      </c>
      <c r="I23" s="143" t="s">
        <v>452</v>
      </c>
      <c r="J23" s="143">
        <v>0.9</v>
      </c>
      <c r="K23" s="143" t="s">
        <v>478</v>
      </c>
      <c r="L23" s="355">
        <v>45462</v>
      </c>
      <c r="M23" s="143" t="s">
        <v>479</v>
      </c>
      <c r="N23" s="143" t="s">
        <v>452</v>
      </c>
      <c r="O23" s="359" t="s">
        <v>480</v>
      </c>
      <c r="P23" s="143" t="s">
        <v>461</v>
      </c>
      <c r="Q23" s="143" t="s">
        <v>455</v>
      </c>
      <c r="R23" s="970" t="s">
        <v>481</v>
      </c>
    </row>
    <row r="24" spans="1:18" ht="40.799999999999997">
      <c r="A24" s="354"/>
      <c r="B24" s="403">
        <v>12</v>
      </c>
      <c r="C24" s="143" t="s">
        <v>483</v>
      </c>
      <c r="D24" s="143" t="s">
        <v>484</v>
      </c>
      <c r="E24" s="143" t="s">
        <v>396</v>
      </c>
      <c r="F24" s="559" t="s">
        <v>448</v>
      </c>
      <c r="G24" s="143" t="s">
        <v>468</v>
      </c>
      <c r="H24" s="143" t="s">
        <v>449</v>
      </c>
      <c r="I24" s="143" t="s">
        <v>452</v>
      </c>
      <c r="J24" s="143">
        <v>0.2</v>
      </c>
      <c r="K24" s="143" t="s">
        <v>459</v>
      </c>
      <c r="L24" s="358">
        <v>45519</v>
      </c>
      <c r="M24" s="143" t="s">
        <v>451</v>
      </c>
      <c r="N24" s="143" t="s">
        <v>485</v>
      </c>
      <c r="O24" s="359" t="s">
        <v>486</v>
      </c>
      <c r="P24" s="143" t="s">
        <v>461</v>
      </c>
      <c r="Q24" s="143" t="s">
        <v>455</v>
      </c>
      <c r="R24" s="970" t="s">
        <v>481</v>
      </c>
    </row>
    <row r="25" spans="1:18" ht="40.799999999999997">
      <c r="A25" s="354"/>
      <c r="B25" s="403">
        <v>13</v>
      </c>
      <c r="C25" s="143" t="s">
        <v>217</v>
      </c>
      <c r="D25" s="143" t="s">
        <v>487</v>
      </c>
      <c r="E25" s="143" t="s">
        <v>215</v>
      </c>
      <c r="F25" s="559" t="s">
        <v>448</v>
      </c>
      <c r="G25" s="143" t="s">
        <v>468</v>
      </c>
      <c r="H25" s="143" t="s">
        <v>488</v>
      </c>
      <c r="I25" s="143">
        <v>2.5</v>
      </c>
      <c r="J25" s="143">
        <v>2.7</v>
      </c>
      <c r="K25" s="143" t="s">
        <v>478</v>
      </c>
      <c r="L25" s="358">
        <v>45420</v>
      </c>
      <c r="M25" s="143" t="s">
        <v>451</v>
      </c>
      <c r="N25" s="143" t="s">
        <v>485</v>
      </c>
      <c r="O25" s="359" t="s">
        <v>489</v>
      </c>
      <c r="P25" s="143" t="s">
        <v>461</v>
      </c>
      <c r="Q25" s="143" t="s">
        <v>455</v>
      </c>
      <c r="R25" s="970" t="s">
        <v>481</v>
      </c>
    </row>
    <row r="26" spans="1:18" ht="40.799999999999997">
      <c r="A26" s="354"/>
      <c r="B26" s="403">
        <v>14</v>
      </c>
      <c r="C26" s="143" t="s">
        <v>407</v>
      </c>
      <c r="D26" s="143" t="s">
        <v>490</v>
      </c>
      <c r="E26" s="143" t="s">
        <v>215</v>
      </c>
      <c r="F26" s="559" t="s">
        <v>448</v>
      </c>
      <c r="G26" s="143" t="s">
        <v>468</v>
      </c>
      <c r="H26" s="143" t="s">
        <v>452</v>
      </c>
      <c r="I26" s="143" t="s">
        <v>452</v>
      </c>
      <c r="J26" s="143">
        <v>0.15</v>
      </c>
      <c r="K26" s="143" t="s">
        <v>478</v>
      </c>
      <c r="L26" s="355">
        <v>45621</v>
      </c>
      <c r="M26" s="143" t="s">
        <v>451</v>
      </c>
      <c r="N26" s="143" t="s">
        <v>452</v>
      </c>
      <c r="O26" s="359" t="s">
        <v>491</v>
      </c>
      <c r="P26" s="143" t="s">
        <v>461</v>
      </c>
      <c r="Q26" s="143" t="s">
        <v>455</v>
      </c>
      <c r="R26" s="970" t="s">
        <v>481</v>
      </c>
    </row>
    <row r="27" spans="1:18" ht="20.399999999999999">
      <c r="A27" s="354"/>
      <c r="B27" s="403">
        <v>15</v>
      </c>
      <c r="C27" s="143" t="s">
        <v>421</v>
      </c>
      <c r="D27" s="143" t="s">
        <v>492</v>
      </c>
      <c r="E27" s="143" t="s">
        <v>422</v>
      </c>
      <c r="F27" s="143" t="s">
        <v>493</v>
      </c>
      <c r="G27" s="143" t="s">
        <v>468</v>
      </c>
      <c r="H27" s="143" t="s">
        <v>494</v>
      </c>
      <c r="I27" s="143">
        <v>11</v>
      </c>
      <c r="J27" s="143">
        <v>11</v>
      </c>
      <c r="K27" s="143" t="s">
        <v>478</v>
      </c>
      <c r="L27" s="355">
        <v>45629</v>
      </c>
      <c r="M27" s="143" t="s">
        <v>451</v>
      </c>
      <c r="N27" s="143" t="s">
        <v>452</v>
      </c>
      <c r="O27" s="359" t="s">
        <v>495</v>
      </c>
      <c r="P27" s="143" t="s">
        <v>461</v>
      </c>
      <c r="Q27" s="143" t="s">
        <v>455</v>
      </c>
      <c r="R27" s="970" t="s">
        <v>496</v>
      </c>
    </row>
    <row r="28" spans="1:18" ht="40.799999999999997">
      <c r="A28" s="354"/>
      <c r="B28" s="403">
        <v>16</v>
      </c>
      <c r="C28" s="143" t="s">
        <v>415</v>
      </c>
      <c r="D28" s="143" t="s">
        <v>497</v>
      </c>
      <c r="E28" s="143" t="s">
        <v>215</v>
      </c>
      <c r="F28" s="559" t="s">
        <v>448</v>
      </c>
      <c r="G28" s="143" t="s">
        <v>468</v>
      </c>
      <c r="H28" s="143" t="s">
        <v>488</v>
      </c>
      <c r="I28" s="143" t="s">
        <v>452</v>
      </c>
      <c r="J28" s="143">
        <v>6.5</v>
      </c>
      <c r="K28" s="143" t="s">
        <v>476</v>
      </c>
      <c r="L28" s="355">
        <v>45418</v>
      </c>
      <c r="M28" s="143" t="s">
        <v>451</v>
      </c>
      <c r="N28" s="143" t="s">
        <v>452</v>
      </c>
      <c r="O28" s="359" t="s">
        <v>498</v>
      </c>
      <c r="P28" s="143" t="s">
        <v>461</v>
      </c>
      <c r="Q28" s="143" t="s">
        <v>455</v>
      </c>
      <c r="R28" s="970" t="s">
        <v>481</v>
      </c>
    </row>
    <row r="29" spans="1:18" ht="26.4">
      <c r="A29" s="354"/>
      <c r="B29" s="403">
        <v>17</v>
      </c>
      <c r="C29" s="143" t="s">
        <v>416</v>
      </c>
      <c r="D29" s="143" t="s">
        <v>499</v>
      </c>
      <c r="E29" s="143" t="s">
        <v>396</v>
      </c>
      <c r="F29" s="559" t="s">
        <v>448</v>
      </c>
      <c r="G29" s="143" t="s">
        <v>468</v>
      </c>
      <c r="H29" s="143" t="s">
        <v>449</v>
      </c>
      <c r="I29" s="143" t="s">
        <v>452</v>
      </c>
      <c r="J29" s="143">
        <v>24</v>
      </c>
      <c r="K29" s="143" t="s">
        <v>478</v>
      </c>
      <c r="L29" s="355">
        <v>45519</v>
      </c>
      <c r="M29" s="143" t="s">
        <v>451</v>
      </c>
      <c r="N29" s="143" t="s">
        <v>452</v>
      </c>
      <c r="O29" s="359" t="s">
        <v>486</v>
      </c>
      <c r="P29" s="143" t="s">
        <v>461</v>
      </c>
      <c r="Q29" s="143" t="s">
        <v>455</v>
      </c>
      <c r="R29" s="970" t="s">
        <v>500</v>
      </c>
    </row>
    <row r="30" spans="1:18" ht="26.4">
      <c r="A30" s="354"/>
      <c r="B30" s="403">
        <v>18</v>
      </c>
      <c r="C30" s="143" t="s">
        <v>501</v>
      </c>
      <c r="D30" s="143" t="s">
        <v>502</v>
      </c>
      <c r="E30" s="143" t="s">
        <v>396</v>
      </c>
      <c r="F30" s="559" t="s">
        <v>448</v>
      </c>
      <c r="G30" s="143" t="s">
        <v>468</v>
      </c>
      <c r="H30" s="143" t="s">
        <v>503</v>
      </c>
      <c r="I30" s="143">
        <v>1</v>
      </c>
      <c r="J30" s="143">
        <v>1.6</v>
      </c>
      <c r="K30" s="143" t="s">
        <v>504</v>
      </c>
      <c r="L30" s="355">
        <v>45518</v>
      </c>
      <c r="M30" s="143" t="s">
        <v>479</v>
      </c>
      <c r="N30" s="143" t="s">
        <v>452</v>
      </c>
      <c r="O30" s="359" t="s">
        <v>505</v>
      </c>
      <c r="P30" s="143" t="s">
        <v>461</v>
      </c>
      <c r="Q30" s="143" t="s">
        <v>455</v>
      </c>
      <c r="R30" s="970" t="s">
        <v>500</v>
      </c>
    </row>
    <row r="31" spans="1:18" ht="26.4">
      <c r="A31" s="354"/>
      <c r="B31" s="403">
        <v>19</v>
      </c>
      <c r="C31" s="143" t="s">
        <v>501</v>
      </c>
      <c r="D31" s="143" t="s">
        <v>506</v>
      </c>
      <c r="E31" s="143" t="s">
        <v>396</v>
      </c>
      <c r="F31" s="559" t="s">
        <v>448</v>
      </c>
      <c r="G31" s="143" t="s">
        <v>468</v>
      </c>
      <c r="H31" s="143" t="s">
        <v>503</v>
      </c>
      <c r="I31" s="143">
        <v>0.2</v>
      </c>
      <c r="J31" s="143">
        <v>0.4</v>
      </c>
      <c r="K31" s="143" t="s">
        <v>504</v>
      </c>
      <c r="L31" s="355">
        <v>45518</v>
      </c>
      <c r="M31" s="143" t="s">
        <v>479</v>
      </c>
      <c r="N31" s="143" t="s">
        <v>452</v>
      </c>
      <c r="O31" s="359" t="s">
        <v>505</v>
      </c>
      <c r="P31" s="143" t="s">
        <v>461</v>
      </c>
      <c r="Q31" s="143" t="s">
        <v>455</v>
      </c>
      <c r="R31" s="970" t="s">
        <v>500</v>
      </c>
    </row>
    <row r="32" spans="1:18" ht="26.4">
      <c r="A32" s="354"/>
      <c r="B32" s="403">
        <v>20</v>
      </c>
      <c r="C32" s="143" t="s">
        <v>501</v>
      </c>
      <c r="D32" s="143" t="s">
        <v>507</v>
      </c>
      <c r="E32" s="143" t="s">
        <v>396</v>
      </c>
      <c r="F32" s="559" t="s">
        <v>448</v>
      </c>
      <c r="G32" s="143" t="s">
        <v>468</v>
      </c>
      <c r="H32" s="143" t="s">
        <v>449</v>
      </c>
      <c r="I32" s="143" t="s">
        <v>452</v>
      </c>
      <c r="J32" s="143">
        <v>2.7</v>
      </c>
      <c r="K32" s="143" t="s">
        <v>476</v>
      </c>
      <c r="L32" s="355">
        <v>45518</v>
      </c>
      <c r="M32" s="143" t="s">
        <v>451</v>
      </c>
      <c r="N32" s="143" t="s">
        <v>452</v>
      </c>
      <c r="O32" s="359" t="s">
        <v>505</v>
      </c>
      <c r="P32" s="143" t="s">
        <v>461</v>
      </c>
      <c r="Q32" s="143" t="s">
        <v>455</v>
      </c>
      <c r="R32" s="970" t="s">
        <v>496</v>
      </c>
    </row>
    <row r="33" spans="1:18" ht="40.799999999999997">
      <c r="A33" s="354"/>
      <c r="B33" s="403">
        <v>21</v>
      </c>
      <c r="C33" s="143" t="s">
        <v>403</v>
      </c>
      <c r="D33" s="143" t="s">
        <v>508</v>
      </c>
      <c r="E33" s="143" t="s">
        <v>215</v>
      </c>
      <c r="F33" s="559" t="s">
        <v>448</v>
      </c>
      <c r="G33" s="143" t="s">
        <v>468</v>
      </c>
      <c r="H33" s="143" t="s">
        <v>449</v>
      </c>
      <c r="I33" s="143" t="s">
        <v>452</v>
      </c>
      <c r="J33" s="143">
        <v>1.7</v>
      </c>
      <c r="K33" s="143" t="s">
        <v>478</v>
      </c>
      <c r="L33" s="355">
        <v>45461</v>
      </c>
      <c r="M33" s="143" t="s">
        <v>451</v>
      </c>
      <c r="N33" s="143" t="s">
        <v>452</v>
      </c>
      <c r="O33" s="359" t="s">
        <v>509</v>
      </c>
      <c r="P33" s="143" t="s">
        <v>461</v>
      </c>
      <c r="Q33" s="143" t="s">
        <v>455</v>
      </c>
      <c r="R33" s="970" t="s">
        <v>481</v>
      </c>
    </row>
    <row r="34" spans="1:18" ht="40.799999999999997">
      <c r="A34" s="354"/>
      <c r="B34" s="403">
        <v>22</v>
      </c>
      <c r="C34" s="143" t="s">
        <v>510</v>
      </c>
      <c r="D34" s="143" t="s">
        <v>511</v>
      </c>
      <c r="E34" s="143" t="s">
        <v>215</v>
      </c>
      <c r="F34" s="559" t="s">
        <v>448</v>
      </c>
      <c r="G34" s="143" t="s">
        <v>468</v>
      </c>
      <c r="H34" s="143" t="s">
        <v>449</v>
      </c>
      <c r="I34" s="143" t="s">
        <v>452</v>
      </c>
      <c r="J34" s="143">
        <v>60</v>
      </c>
      <c r="K34" s="143" t="s">
        <v>478</v>
      </c>
      <c r="L34" s="355">
        <v>45621</v>
      </c>
      <c r="M34" s="143" t="s">
        <v>451</v>
      </c>
      <c r="N34" s="143" t="s">
        <v>452</v>
      </c>
      <c r="O34" s="359" t="s">
        <v>498</v>
      </c>
      <c r="P34" s="143" t="s">
        <v>461</v>
      </c>
      <c r="Q34" s="143" t="s">
        <v>455</v>
      </c>
      <c r="R34" s="970" t="s">
        <v>481</v>
      </c>
    </row>
    <row r="35" spans="1:18" ht="40.799999999999997">
      <c r="A35" s="354"/>
      <c r="B35" s="403">
        <v>23</v>
      </c>
      <c r="C35" s="143" t="s">
        <v>402</v>
      </c>
      <c r="D35" s="143" t="s">
        <v>512</v>
      </c>
      <c r="E35" s="143" t="s">
        <v>215</v>
      </c>
      <c r="F35" s="559" t="s">
        <v>448</v>
      </c>
      <c r="G35" s="143" t="s">
        <v>468</v>
      </c>
      <c r="H35" s="143" t="s">
        <v>488</v>
      </c>
      <c r="I35" s="143" t="s">
        <v>452</v>
      </c>
      <c r="J35" s="143">
        <v>0.7</v>
      </c>
      <c r="K35" s="143" t="s">
        <v>478</v>
      </c>
      <c r="L35" s="355">
        <v>45574</v>
      </c>
      <c r="M35" s="143" t="s">
        <v>451</v>
      </c>
      <c r="N35" s="143" t="s">
        <v>452</v>
      </c>
      <c r="O35" s="359" t="s">
        <v>491</v>
      </c>
      <c r="P35" s="143" t="s">
        <v>461</v>
      </c>
      <c r="Q35" s="143" t="s">
        <v>455</v>
      </c>
      <c r="R35" s="970" t="s">
        <v>481</v>
      </c>
    </row>
    <row r="36" spans="1:18" ht="40.799999999999997">
      <c r="A36" s="354"/>
      <c r="B36" s="403">
        <v>24</v>
      </c>
      <c r="C36" s="143" t="s">
        <v>412</v>
      </c>
      <c r="D36" s="143" t="s">
        <v>513</v>
      </c>
      <c r="E36" s="143" t="s">
        <v>215</v>
      </c>
      <c r="F36" s="559" t="s">
        <v>448</v>
      </c>
      <c r="G36" s="143" t="s">
        <v>468</v>
      </c>
      <c r="H36" s="143" t="s">
        <v>503</v>
      </c>
      <c r="I36" s="143" t="s">
        <v>452</v>
      </c>
      <c r="J36" s="143">
        <v>3</v>
      </c>
      <c r="K36" s="143" t="s">
        <v>459</v>
      </c>
      <c r="L36" s="355">
        <v>45573</v>
      </c>
      <c r="M36" s="143" t="s">
        <v>451</v>
      </c>
      <c r="N36" s="143" t="s">
        <v>452</v>
      </c>
      <c r="O36" s="359" t="s">
        <v>491</v>
      </c>
      <c r="P36" s="143" t="s">
        <v>461</v>
      </c>
      <c r="Q36" s="143" t="s">
        <v>455</v>
      </c>
      <c r="R36" s="970" t="s">
        <v>481</v>
      </c>
    </row>
    <row r="37" spans="1:18" ht="40.799999999999997">
      <c r="A37" s="354"/>
      <c r="B37" s="403">
        <v>25</v>
      </c>
      <c r="C37" s="143" t="s">
        <v>412</v>
      </c>
      <c r="D37" s="143" t="s">
        <v>514</v>
      </c>
      <c r="E37" s="143" t="s">
        <v>215</v>
      </c>
      <c r="F37" s="559" t="s">
        <v>448</v>
      </c>
      <c r="G37" s="143" t="s">
        <v>468</v>
      </c>
      <c r="H37" s="143" t="s">
        <v>503</v>
      </c>
      <c r="I37" s="143" t="s">
        <v>452</v>
      </c>
      <c r="J37" s="143">
        <v>7.1</v>
      </c>
      <c r="K37" s="143" t="s">
        <v>478</v>
      </c>
      <c r="L37" s="355">
        <v>45573</v>
      </c>
      <c r="M37" s="143" t="s">
        <v>451</v>
      </c>
      <c r="N37" s="143" t="s">
        <v>452</v>
      </c>
      <c r="O37" s="359" t="s">
        <v>491</v>
      </c>
      <c r="P37" s="143" t="s">
        <v>461</v>
      </c>
      <c r="Q37" s="143" t="s">
        <v>455</v>
      </c>
      <c r="R37" s="970" t="s">
        <v>481</v>
      </c>
    </row>
    <row r="38" spans="1:18" ht="17.399999999999999" customHeight="1">
      <c r="A38" s="354"/>
      <c r="B38" s="403">
        <v>26</v>
      </c>
      <c r="C38" s="143" t="s">
        <v>412</v>
      </c>
      <c r="D38" s="143" t="s">
        <v>515</v>
      </c>
      <c r="E38" s="143" t="s">
        <v>215</v>
      </c>
      <c r="F38" s="559" t="s">
        <v>448</v>
      </c>
      <c r="G38" s="143" t="s">
        <v>468</v>
      </c>
      <c r="H38" s="143" t="s">
        <v>503</v>
      </c>
      <c r="I38" s="143" t="s">
        <v>452</v>
      </c>
      <c r="J38" s="143">
        <v>36</v>
      </c>
      <c r="K38" s="143" t="s">
        <v>459</v>
      </c>
      <c r="L38" s="355">
        <v>45573</v>
      </c>
      <c r="M38" s="143" t="s">
        <v>451</v>
      </c>
      <c r="N38" s="143" t="s">
        <v>452</v>
      </c>
      <c r="O38" s="359" t="s">
        <v>491</v>
      </c>
      <c r="P38" s="143" t="s">
        <v>461</v>
      </c>
      <c r="Q38" s="143" t="s">
        <v>455</v>
      </c>
      <c r="R38" s="970" t="s">
        <v>481</v>
      </c>
    </row>
    <row r="39" spans="1:18" ht="31.35" customHeight="1">
      <c r="A39" s="354"/>
      <c r="B39" s="403">
        <v>27</v>
      </c>
      <c r="C39" s="143" t="s">
        <v>412</v>
      </c>
      <c r="D39" s="143" t="s">
        <v>516</v>
      </c>
      <c r="E39" s="143" t="s">
        <v>215</v>
      </c>
      <c r="F39" s="559" t="s">
        <v>448</v>
      </c>
      <c r="G39" s="143" t="s">
        <v>468</v>
      </c>
      <c r="H39" s="143" t="s">
        <v>503</v>
      </c>
      <c r="I39" s="143" t="s">
        <v>452</v>
      </c>
      <c r="J39" s="143">
        <v>23</v>
      </c>
      <c r="K39" s="143" t="s">
        <v>478</v>
      </c>
      <c r="L39" s="355">
        <v>45573</v>
      </c>
      <c r="M39" s="143" t="s">
        <v>451</v>
      </c>
      <c r="N39" s="143" t="s">
        <v>452</v>
      </c>
      <c r="O39" s="359" t="s">
        <v>491</v>
      </c>
      <c r="P39" s="143" t="s">
        <v>461</v>
      </c>
      <c r="Q39" s="143" t="s">
        <v>455</v>
      </c>
      <c r="R39" s="970" t="s">
        <v>481</v>
      </c>
    </row>
    <row r="40" spans="1:18" ht="17.100000000000001" customHeight="1" thickBot="1">
      <c r="A40" s="354"/>
      <c r="B40" s="407">
        <v>28</v>
      </c>
      <c r="C40" s="972" t="s">
        <v>412</v>
      </c>
      <c r="D40" s="972" t="s">
        <v>517</v>
      </c>
      <c r="E40" s="972" t="s">
        <v>215</v>
      </c>
      <c r="F40" s="973" t="s">
        <v>448</v>
      </c>
      <c r="G40" s="972" t="s">
        <v>468</v>
      </c>
      <c r="H40" s="972" t="s">
        <v>503</v>
      </c>
      <c r="I40" s="972" t="s">
        <v>452</v>
      </c>
      <c r="J40" s="972">
        <v>34</v>
      </c>
      <c r="K40" s="972" t="s">
        <v>476</v>
      </c>
      <c r="L40" s="974">
        <v>45573</v>
      </c>
      <c r="M40" s="972" t="s">
        <v>451</v>
      </c>
      <c r="N40" s="972" t="s">
        <v>452</v>
      </c>
      <c r="O40" s="975" t="s">
        <v>491</v>
      </c>
      <c r="P40" s="972" t="s">
        <v>461</v>
      </c>
      <c r="Q40" s="972" t="s">
        <v>455</v>
      </c>
      <c r="R40" s="976" t="s">
        <v>481</v>
      </c>
    </row>
    <row r="41" spans="1:18" ht="14.25" customHeight="1">
      <c r="A41" s="255"/>
      <c r="B41" s="1224" t="s">
        <v>518</v>
      </c>
      <c r="C41" s="1224"/>
      <c r="D41" s="1224"/>
      <c r="E41" s="1224"/>
      <c r="F41" s="1224"/>
      <c r="G41" s="1224"/>
      <c r="H41" s="1224"/>
      <c r="I41" s="1224"/>
      <c r="J41" s="1224"/>
      <c r="K41" s="1224"/>
      <c r="L41" s="26"/>
      <c r="M41" s="26"/>
      <c r="N41" s="26"/>
      <c r="O41" s="26"/>
      <c r="P41" s="255"/>
      <c r="Q41" s="255"/>
      <c r="R41" s="255"/>
    </row>
    <row r="42" spans="1:18" ht="22.95" customHeight="1">
      <c r="A42" s="255"/>
      <c r="B42" s="1224" t="s">
        <v>519</v>
      </c>
      <c r="C42" s="1224"/>
      <c r="D42" s="1224"/>
      <c r="E42" s="1224"/>
      <c r="F42" s="1224"/>
      <c r="G42" s="1224"/>
      <c r="H42" s="1224"/>
      <c r="I42" s="1224"/>
      <c r="J42" s="1224"/>
      <c r="K42" s="1224"/>
      <c r="L42" s="26"/>
      <c r="M42" s="26"/>
      <c r="N42" s="26"/>
      <c r="O42" s="26"/>
      <c r="P42" s="255"/>
      <c r="Q42" s="255"/>
      <c r="R42" s="255"/>
    </row>
    <row r="43" spans="1:18" ht="10.95" customHeight="1">
      <c r="B43" s="1224" t="s">
        <v>520</v>
      </c>
      <c r="C43" s="1224"/>
      <c r="D43" s="1224"/>
      <c r="E43" s="1224"/>
      <c r="F43" s="1224"/>
      <c r="G43" s="1224"/>
      <c r="H43" s="1224"/>
      <c r="I43" s="1224"/>
      <c r="J43" s="1224"/>
      <c r="K43" s="1224"/>
      <c r="L43" s="352"/>
    </row>
    <row r="44" spans="1:18" ht="14.25" customHeight="1">
      <c r="B44" s="260"/>
      <c r="L44" s="352"/>
    </row>
    <row r="45" spans="1:18" ht="14.25" customHeight="1">
      <c r="B45" s="260"/>
      <c r="L45" s="352"/>
    </row>
    <row r="46" spans="1:18" ht="14.25" customHeight="1">
      <c r="B46" s="260"/>
      <c r="L46" s="352"/>
    </row>
    <row r="47" spans="1:18" ht="14.25" customHeight="1">
      <c r="B47" s="260"/>
      <c r="L47" s="352"/>
    </row>
    <row r="48" spans="1:18" ht="14.25" customHeight="1">
      <c r="B48" s="260"/>
      <c r="L48" s="352"/>
    </row>
    <row r="49" spans="2:12" ht="14.25" customHeight="1">
      <c r="B49" s="260"/>
      <c r="L49" s="352"/>
    </row>
    <row r="50" spans="2:12" ht="14.25" customHeight="1">
      <c r="B50" s="260"/>
      <c r="L50" s="352"/>
    </row>
    <row r="51" spans="2:12" ht="14.25" customHeight="1">
      <c r="B51" s="260"/>
      <c r="L51" s="352"/>
    </row>
    <row r="52" spans="2:12" ht="14.25" customHeight="1">
      <c r="B52" s="260"/>
      <c r="L52" s="352"/>
    </row>
    <row r="53" spans="2:12" ht="14.25" customHeight="1">
      <c r="B53" s="260"/>
      <c r="L53" s="352"/>
    </row>
    <row r="54" spans="2:12" ht="14.25" customHeight="1">
      <c r="B54" s="260"/>
      <c r="L54" s="352"/>
    </row>
    <row r="55" spans="2:12" ht="14.25" customHeight="1">
      <c r="B55" s="260"/>
      <c r="L55" s="352"/>
    </row>
    <row r="56" spans="2:12" ht="14.25" customHeight="1">
      <c r="B56" s="260"/>
      <c r="L56" s="352"/>
    </row>
    <row r="57" spans="2:12" ht="14.25" customHeight="1">
      <c r="B57" s="260"/>
      <c r="L57" s="352"/>
    </row>
    <row r="58" spans="2:12" ht="14.25" customHeight="1">
      <c r="B58" s="260"/>
      <c r="L58" s="352"/>
    </row>
    <row r="59" spans="2:12" ht="14.25" customHeight="1">
      <c r="B59" s="260"/>
      <c r="L59" s="352"/>
    </row>
    <row r="60" spans="2:12" ht="14.25" customHeight="1">
      <c r="B60" s="260"/>
      <c r="L60" s="352"/>
    </row>
    <row r="61" spans="2:12" ht="14.25" customHeight="1">
      <c r="B61" s="260"/>
      <c r="L61" s="352"/>
    </row>
    <row r="62" spans="2:12" ht="14.25" customHeight="1">
      <c r="B62" s="260"/>
      <c r="L62" s="352"/>
    </row>
    <row r="63" spans="2:12" ht="14.25" customHeight="1">
      <c r="B63" s="260"/>
      <c r="L63" s="352"/>
    </row>
    <row r="64" spans="2:12" ht="14.25" customHeight="1">
      <c r="B64" s="260"/>
      <c r="L64" s="352"/>
    </row>
    <row r="65" spans="2:12" ht="14.25" customHeight="1">
      <c r="B65" s="260"/>
      <c r="L65" s="352"/>
    </row>
    <row r="66" spans="2:12" ht="14.25" customHeight="1">
      <c r="B66" s="260"/>
      <c r="L66" s="352"/>
    </row>
    <row r="67" spans="2:12" ht="14.25" customHeight="1">
      <c r="B67" s="260"/>
      <c r="L67" s="352"/>
    </row>
    <row r="68" spans="2:12" ht="14.25" customHeight="1">
      <c r="B68" s="260"/>
      <c r="L68" s="352"/>
    </row>
    <row r="69" spans="2:12" ht="14.25" customHeight="1">
      <c r="B69" s="260"/>
      <c r="L69" s="352"/>
    </row>
    <row r="70" spans="2:12" ht="14.25" customHeight="1">
      <c r="B70" s="260"/>
      <c r="L70" s="352"/>
    </row>
    <row r="71" spans="2:12" ht="14.25" customHeight="1">
      <c r="B71" s="260"/>
      <c r="L71" s="352"/>
    </row>
    <row r="72" spans="2:12" ht="14.25" customHeight="1">
      <c r="B72" s="260"/>
      <c r="L72" s="352"/>
    </row>
    <row r="73" spans="2:12" ht="14.25" customHeight="1">
      <c r="B73" s="260"/>
      <c r="L73" s="352"/>
    </row>
    <row r="74" spans="2:12" ht="14.25" customHeight="1">
      <c r="B74" s="260"/>
      <c r="L74" s="352"/>
    </row>
    <row r="75" spans="2:12" ht="14.25" customHeight="1">
      <c r="B75" s="260"/>
      <c r="L75" s="352"/>
    </row>
    <row r="76" spans="2:12" ht="14.25" customHeight="1">
      <c r="B76" s="260"/>
      <c r="L76" s="352"/>
    </row>
    <row r="77" spans="2:12" ht="14.25" customHeight="1">
      <c r="B77" s="260"/>
      <c r="L77" s="352"/>
    </row>
    <row r="78" spans="2:12" ht="14.25" customHeight="1">
      <c r="B78" s="260"/>
      <c r="L78" s="352"/>
    </row>
    <row r="79" spans="2:12" ht="14.25" customHeight="1">
      <c r="B79" s="260"/>
      <c r="L79" s="352"/>
    </row>
    <row r="80" spans="2:12" ht="14.25" customHeight="1">
      <c r="B80" s="260"/>
      <c r="L80" s="352"/>
    </row>
    <row r="81" spans="2:12" ht="14.25" customHeight="1">
      <c r="B81" s="260"/>
      <c r="L81" s="352"/>
    </row>
    <row r="82" spans="2:12" ht="14.25" customHeight="1">
      <c r="B82" s="260"/>
      <c r="L82" s="352"/>
    </row>
    <row r="83" spans="2:12" ht="14.25" customHeight="1">
      <c r="B83" s="260"/>
      <c r="L83" s="352"/>
    </row>
    <row r="84" spans="2:12" ht="14.25" customHeight="1">
      <c r="B84" s="260"/>
      <c r="L84" s="352"/>
    </row>
    <row r="85" spans="2:12" ht="14.25" customHeight="1">
      <c r="B85" s="260"/>
      <c r="L85" s="352"/>
    </row>
    <row r="86" spans="2:12" ht="14.25" customHeight="1">
      <c r="B86" s="260"/>
      <c r="L86" s="352"/>
    </row>
    <row r="87" spans="2:12" ht="14.25" customHeight="1">
      <c r="B87" s="260"/>
      <c r="L87" s="352"/>
    </row>
    <row r="88" spans="2:12" ht="14.25" customHeight="1">
      <c r="B88" s="260"/>
      <c r="L88" s="352"/>
    </row>
    <row r="89" spans="2:12" ht="14.25" customHeight="1">
      <c r="B89" s="260"/>
      <c r="L89" s="352"/>
    </row>
    <row r="90" spans="2:12" ht="14.25" customHeight="1">
      <c r="B90" s="260"/>
      <c r="L90" s="352"/>
    </row>
    <row r="91" spans="2:12" ht="14.25" customHeight="1">
      <c r="B91" s="260"/>
      <c r="L91" s="352"/>
    </row>
    <row r="92" spans="2:12" ht="14.25" customHeight="1">
      <c r="B92" s="260"/>
      <c r="L92" s="352"/>
    </row>
    <row r="93" spans="2:12" ht="14.25" customHeight="1">
      <c r="B93" s="260"/>
      <c r="L93" s="352"/>
    </row>
    <row r="94" spans="2:12" ht="14.25" customHeight="1">
      <c r="B94" s="260"/>
      <c r="L94" s="352"/>
    </row>
    <row r="95" spans="2:12" ht="14.25" customHeight="1">
      <c r="B95" s="260"/>
      <c r="L95" s="352"/>
    </row>
    <row r="96" spans="2:12" ht="14.25" customHeight="1">
      <c r="B96" s="260"/>
      <c r="L96" s="352"/>
    </row>
    <row r="97" spans="2:12" ht="14.25" customHeight="1">
      <c r="B97" s="260"/>
      <c r="L97" s="352"/>
    </row>
    <row r="98" spans="2:12" ht="14.25" customHeight="1">
      <c r="B98" s="260"/>
      <c r="L98" s="352"/>
    </row>
    <row r="99" spans="2:12" ht="14.25" customHeight="1">
      <c r="B99" s="260"/>
      <c r="L99" s="352"/>
    </row>
    <row r="100" spans="2:12" ht="14.25" customHeight="1">
      <c r="B100" s="260"/>
      <c r="L100" s="352"/>
    </row>
    <row r="101" spans="2:12" ht="14.25" customHeight="1">
      <c r="B101" s="260"/>
      <c r="L101" s="352"/>
    </row>
    <row r="102" spans="2:12" ht="14.25" customHeight="1">
      <c r="B102" s="260"/>
      <c r="L102" s="352"/>
    </row>
    <row r="103" spans="2:12" ht="14.25" customHeight="1">
      <c r="B103" s="260"/>
      <c r="L103" s="352"/>
    </row>
    <row r="104" spans="2:12" ht="14.25" customHeight="1">
      <c r="B104" s="260"/>
      <c r="L104" s="352"/>
    </row>
    <row r="105" spans="2:12" ht="14.25" customHeight="1">
      <c r="B105" s="260"/>
      <c r="L105" s="352"/>
    </row>
    <row r="106" spans="2:12" ht="14.25" customHeight="1">
      <c r="B106" s="260"/>
      <c r="L106" s="352"/>
    </row>
    <row r="107" spans="2:12" ht="14.25" customHeight="1">
      <c r="B107" s="260"/>
      <c r="L107" s="352"/>
    </row>
    <row r="108" spans="2:12" ht="14.25" customHeight="1">
      <c r="B108" s="260"/>
      <c r="L108" s="352"/>
    </row>
    <row r="109" spans="2:12" ht="14.25" customHeight="1">
      <c r="B109" s="260"/>
      <c r="L109" s="352"/>
    </row>
    <row r="110" spans="2:12" ht="14.25" customHeight="1">
      <c r="B110" s="260"/>
      <c r="L110" s="352"/>
    </row>
    <row r="111" spans="2:12" ht="14.25" customHeight="1">
      <c r="B111" s="260"/>
      <c r="L111" s="352"/>
    </row>
    <row r="112" spans="2:12" ht="14.25" customHeight="1">
      <c r="B112" s="260"/>
      <c r="L112" s="352"/>
    </row>
    <row r="113" spans="2:12" ht="14.25" customHeight="1">
      <c r="B113" s="260"/>
      <c r="L113" s="352"/>
    </row>
    <row r="114" spans="2:12" ht="14.25" customHeight="1">
      <c r="B114" s="260"/>
      <c r="L114" s="352"/>
    </row>
    <row r="115" spans="2:12" ht="14.25" customHeight="1">
      <c r="B115" s="260"/>
      <c r="L115" s="352"/>
    </row>
    <row r="116" spans="2:12" ht="14.25" customHeight="1">
      <c r="B116" s="260"/>
      <c r="L116" s="352"/>
    </row>
    <row r="117" spans="2:12" ht="14.25" customHeight="1">
      <c r="B117" s="260"/>
      <c r="L117" s="352"/>
    </row>
    <row r="118" spans="2:12" ht="14.25" customHeight="1">
      <c r="B118" s="260"/>
      <c r="L118" s="352"/>
    </row>
    <row r="119" spans="2:12" ht="14.25" customHeight="1">
      <c r="B119" s="260"/>
      <c r="L119" s="352"/>
    </row>
    <row r="120" spans="2:12" ht="14.25" customHeight="1">
      <c r="B120" s="260"/>
      <c r="L120" s="352"/>
    </row>
    <row r="121" spans="2:12" ht="14.25" customHeight="1">
      <c r="B121" s="260"/>
      <c r="L121" s="352"/>
    </row>
    <row r="122" spans="2:12" ht="14.25" customHeight="1">
      <c r="B122" s="260"/>
      <c r="L122" s="352"/>
    </row>
    <row r="123" spans="2:12" ht="14.25" customHeight="1">
      <c r="B123" s="260"/>
      <c r="L123" s="352"/>
    </row>
    <row r="124" spans="2:12" ht="14.25" customHeight="1">
      <c r="B124" s="260"/>
      <c r="L124" s="352"/>
    </row>
    <row r="125" spans="2:12" ht="14.25" customHeight="1">
      <c r="B125" s="260"/>
      <c r="L125" s="352"/>
    </row>
    <row r="126" spans="2:12" ht="14.25" customHeight="1">
      <c r="B126" s="260"/>
      <c r="L126" s="352"/>
    </row>
    <row r="127" spans="2:12" ht="14.25" customHeight="1">
      <c r="B127" s="260"/>
      <c r="L127" s="352"/>
    </row>
    <row r="128" spans="2:12" ht="14.25" customHeight="1">
      <c r="B128" s="260"/>
      <c r="L128" s="352"/>
    </row>
    <row r="129" spans="2:12" ht="14.25" customHeight="1">
      <c r="B129" s="260"/>
      <c r="L129" s="352"/>
    </row>
    <row r="130" spans="2:12" ht="14.25" customHeight="1">
      <c r="B130" s="260"/>
      <c r="L130" s="352"/>
    </row>
    <row r="131" spans="2:12" ht="14.25" customHeight="1">
      <c r="B131" s="260"/>
      <c r="L131" s="352"/>
    </row>
    <row r="132" spans="2:12" ht="14.25" customHeight="1">
      <c r="B132" s="260"/>
      <c r="L132" s="352"/>
    </row>
    <row r="133" spans="2:12" ht="14.25" customHeight="1">
      <c r="B133" s="260"/>
      <c r="L133" s="352"/>
    </row>
    <row r="134" spans="2:12" ht="14.25" customHeight="1">
      <c r="B134" s="260"/>
      <c r="L134" s="352"/>
    </row>
    <row r="135" spans="2:12" ht="14.25" customHeight="1">
      <c r="B135" s="260"/>
      <c r="L135" s="352"/>
    </row>
    <row r="136" spans="2:12" ht="14.25" customHeight="1">
      <c r="B136" s="260"/>
      <c r="L136" s="352"/>
    </row>
    <row r="137" spans="2:12" ht="14.25" customHeight="1">
      <c r="B137" s="260"/>
      <c r="L137" s="352"/>
    </row>
    <row r="138" spans="2:12" ht="14.25" customHeight="1">
      <c r="B138" s="260"/>
      <c r="L138" s="352"/>
    </row>
    <row r="139" spans="2:12" ht="14.25" customHeight="1">
      <c r="B139" s="260"/>
      <c r="L139" s="352"/>
    </row>
    <row r="140" spans="2:12" ht="14.25" customHeight="1">
      <c r="B140" s="260"/>
      <c r="L140" s="352"/>
    </row>
    <row r="141" spans="2:12" ht="14.25" customHeight="1">
      <c r="B141" s="260"/>
      <c r="L141" s="352"/>
    </row>
    <row r="142" spans="2:12" ht="14.25" customHeight="1">
      <c r="B142" s="260"/>
      <c r="L142" s="352"/>
    </row>
    <row r="143" spans="2:12" ht="14.25" customHeight="1">
      <c r="B143" s="260"/>
      <c r="L143" s="352"/>
    </row>
    <row r="144" spans="2:12" ht="14.25" customHeight="1">
      <c r="B144" s="260"/>
      <c r="L144" s="352"/>
    </row>
    <row r="145" spans="2:12" ht="14.25" customHeight="1">
      <c r="B145" s="260"/>
      <c r="L145" s="352"/>
    </row>
    <row r="146" spans="2:12" ht="14.25" customHeight="1">
      <c r="B146" s="260"/>
      <c r="L146" s="352"/>
    </row>
    <row r="147" spans="2:12" ht="14.25" customHeight="1">
      <c r="B147" s="260"/>
      <c r="L147" s="352"/>
    </row>
    <row r="148" spans="2:12" ht="14.25" customHeight="1">
      <c r="B148" s="260"/>
      <c r="L148" s="352"/>
    </row>
    <row r="149" spans="2:12" ht="14.25" customHeight="1">
      <c r="B149" s="260"/>
      <c r="L149" s="352"/>
    </row>
    <row r="150" spans="2:12" ht="14.25" customHeight="1">
      <c r="B150" s="260"/>
      <c r="L150" s="352"/>
    </row>
    <row r="151" spans="2:12" ht="14.25" customHeight="1">
      <c r="B151" s="260"/>
      <c r="L151" s="352"/>
    </row>
    <row r="152" spans="2:12" ht="14.25" customHeight="1">
      <c r="B152" s="260"/>
      <c r="L152" s="352"/>
    </row>
    <row r="153" spans="2:12" ht="14.25" customHeight="1">
      <c r="B153" s="260"/>
      <c r="L153" s="352"/>
    </row>
    <row r="154" spans="2:12" ht="14.25" customHeight="1">
      <c r="B154" s="260"/>
      <c r="L154" s="352"/>
    </row>
    <row r="155" spans="2:12" ht="14.25" customHeight="1">
      <c r="B155" s="260"/>
      <c r="L155" s="352"/>
    </row>
    <row r="156" spans="2:12" ht="14.25" customHeight="1">
      <c r="B156" s="260"/>
      <c r="L156" s="352"/>
    </row>
    <row r="157" spans="2:12" ht="14.25" customHeight="1">
      <c r="B157" s="260"/>
      <c r="L157" s="352"/>
    </row>
    <row r="158" spans="2:12" ht="14.25" customHeight="1">
      <c r="B158" s="260"/>
      <c r="L158" s="352"/>
    </row>
    <row r="159" spans="2:12" ht="14.25" customHeight="1">
      <c r="B159" s="260"/>
      <c r="L159" s="352"/>
    </row>
    <row r="160" spans="2:12" ht="14.25" customHeight="1">
      <c r="B160" s="260"/>
      <c r="L160" s="352"/>
    </row>
    <row r="161" spans="2:12" ht="14.25" customHeight="1">
      <c r="B161" s="260"/>
      <c r="L161" s="352"/>
    </row>
    <row r="162" spans="2:12" ht="14.25" customHeight="1">
      <c r="B162" s="260"/>
      <c r="L162" s="352"/>
    </row>
    <row r="163" spans="2:12" ht="14.25" customHeight="1">
      <c r="B163" s="260"/>
      <c r="L163" s="352"/>
    </row>
    <row r="164" spans="2:12" ht="14.25" customHeight="1">
      <c r="B164" s="260"/>
      <c r="L164" s="352"/>
    </row>
    <row r="165" spans="2:12" ht="14.25" customHeight="1">
      <c r="B165" s="260"/>
      <c r="L165" s="352"/>
    </row>
    <row r="166" spans="2:12" ht="14.25" customHeight="1">
      <c r="B166" s="260"/>
      <c r="L166" s="352"/>
    </row>
    <row r="167" spans="2:12" ht="14.25" customHeight="1">
      <c r="B167" s="260"/>
      <c r="L167" s="352"/>
    </row>
    <row r="168" spans="2:12" ht="14.25" customHeight="1">
      <c r="B168" s="260"/>
      <c r="L168" s="352"/>
    </row>
    <row r="169" spans="2:12" ht="14.25" customHeight="1">
      <c r="B169" s="260"/>
      <c r="L169" s="352"/>
    </row>
    <row r="170" spans="2:12" ht="14.25" customHeight="1">
      <c r="B170" s="260"/>
      <c r="L170" s="352"/>
    </row>
    <row r="171" spans="2:12" ht="14.25" customHeight="1">
      <c r="B171" s="260"/>
      <c r="L171" s="352"/>
    </row>
    <row r="172" spans="2:12" ht="14.25" customHeight="1">
      <c r="B172" s="260"/>
      <c r="L172" s="352"/>
    </row>
    <row r="173" spans="2:12" ht="14.25" customHeight="1">
      <c r="B173" s="260"/>
      <c r="L173" s="352"/>
    </row>
    <row r="174" spans="2:12" ht="14.25" customHeight="1">
      <c r="B174" s="260"/>
      <c r="L174" s="352"/>
    </row>
    <row r="175" spans="2:12" ht="14.25" customHeight="1">
      <c r="B175" s="260"/>
      <c r="L175" s="352"/>
    </row>
    <row r="176" spans="2:12" ht="14.25" customHeight="1">
      <c r="B176" s="260"/>
      <c r="L176" s="352"/>
    </row>
    <row r="177" spans="2:12" ht="14.25" customHeight="1">
      <c r="B177" s="260"/>
      <c r="L177" s="352"/>
    </row>
    <row r="178" spans="2:12" ht="14.25" customHeight="1">
      <c r="B178" s="260"/>
      <c r="L178" s="352"/>
    </row>
    <row r="179" spans="2:12" ht="14.25" customHeight="1">
      <c r="B179" s="260"/>
      <c r="L179" s="352"/>
    </row>
    <row r="180" spans="2:12" ht="14.25" customHeight="1">
      <c r="B180" s="260"/>
      <c r="L180" s="352"/>
    </row>
    <row r="181" spans="2:12" ht="14.25" customHeight="1">
      <c r="B181" s="260"/>
      <c r="L181" s="352"/>
    </row>
    <row r="182" spans="2:12" ht="14.25" customHeight="1">
      <c r="B182" s="260"/>
      <c r="L182" s="352"/>
    </row>
    <row r="183" spans="2:12" ht="14.25" customHeight="1">
      <c r="B183" s="260"/>
      <c r="L183" s="352"/>
    </row>
    <row r="184" spans="2:12" ht="14.25" customHeight="1">
      <c r="B184" s="260"/>
      <c r="L184" s="352"/>
    </row>
    <row r="185" spans="2:12" ht="14.25" customHeight="1">
      <c r="B185" s="260"/>
      <c r="L185" s="352"/>
    </row>
    <row r="186" spans="2:12" ht="14.25" customHeight="1">
      <c r="B186" s="260"/>
      <c r="L186" s="352"/>
    </row>
    <row r="187" spans="2:12" ht="14.25" customHeight="1">
      <c r="B187" s="260"/>
      <c r="L187" s="352"/>
    </row>
    <row r="188" spans="2:12" ht="14.25" customHeight="1">
      <c r="B188" s="260"/>
      <c r="L188" s="352"/>
    </row>
    <row r="189" spans="2:12" ht="14.25" customHeight="1">
      <c r="B189" s="260"/>
      <c r="L189" s="352"/>
    </row>
    <row r="190" spans="2:12" ht="14.25" customHeight="1">
      <c r="B190" s="260"/>
      <c r="L190" s="352"/>
    </row>
    <row r="191" spans="2:12" ht="14.25" customHeight="1">
      <c r="B191" s="260"/>
      <c r="L191" s="352"/>
    </row>
    <row r="192" spans="2:12" ht="14.25" customHeight="1">
      <c r="B192" s="260"/>
      <c r="L192" s="352"/>
    </row>
    <row r="193" spans="2:12" ht="14.25" customHeight="1">
      <c r="B193" s="260"/>
      <c r="L193" s="352"/>
    </row>
    <row r="194" spans="2:12" ht="14.25" customHeight="1">
      <c r="B194" s="260"/>
      <c r="L194" s="352"/>
    </row>
    <row r="195" spans="2:12" ht="14.25" customHeight="1">
      <c r="B195" s="260"/>
      <c r="L195" s="352"/>
    </row>
    <row r="196" spans="2:12" ht="14.25" customHeight="1">
      <c r="B196" s="260"/>
      <c r="L196" s="352"/>
    </row>
    <row r="197" spans="2:12" ht="14.25" customHeight="1">
      <c r="B197" s="260"/>
      <c r="L197" s="352"/>
    </row>
    <row r="198" spans="2:12" ht="14.25" customHeight="1">
      <c r="B198" s="260"/>
      <c r="L198" s="352"/>
    </row>
    <row r="199" spans="2:12" ht="14.25" customHeight="1">
      <c r="B199" s="260"/>
      <c r="L199" s="352"/>
    </row>
    <row r="200" spans="2:12" ht="14.25" customHeight="1">
      <c r="B200" s="260"/>
      <c r="L200" s="352"/>
    </row>
    <row r="201" spans="2:12" ht="14.25" customHeight="1">
      <c r="B201" s="260"/>
      <c r="L201" s="352"/>
    </row>
    <row r="202" spans="2:12" ht="14.25" customHeight="1">
      <c r="B202" s="260"/>
      <c r="L202" s="352"/>
    </row>
    <row r="203" spans="2:12" ht="14.25" customHeight="1">
      <c r="B203" s="260"/>
      <c r="L203" s="352"/>
    </row>
    <row r="204" spans="2:12" ht="14.25" customHeight="1">
      <c r="B204" s="260"/>
      <c r="L204" s="352"/>
    </row>
    <row r="205" spans="2:12" ht="14.25" customHeight="1">
      <c r="B205" s="260"/>
      <c r="L205" s="352"/>
    </row>
    <row r="206" spans="2:12" ht="14.25" customHeight="1">
      <c r="B206" s="260"/>
      <c r="L206" s="352"/>
    </row>
    <row r="207" spans="2:12" ht="14.25" customHeight="1">
      <c r="B207" s="260"/>
      <c r="L207" s="352"/>
    </row>
    <row r="208" spans="2:12" ht="14.25" customHeight="1">
      <c r="B208" s="260"/>
      <c r="L208" s="352"/>
    </row>
    <row r="209" spans="2:12" ht="14.25" customHeight="1">
      <c r="B209" s="260"/>
      <c r="L209" s="352"/>
    </row>
    <row r="210" spans="2:12" ht="14.25" customHeight="1">
      <c r="B210" s="260"/>
      <c r="L210" s="352"/>
    </row>
    <row r="211" spans="2:12" ht="14.25" customHeight="1">
      <c r="B211" s="260"/>
      <c r="L211" s="352"/>
    </row>
    <row r="212" spans="2:12" ht="14.25" customHeight="1">
      <c r="B212" s="260"/>
      <c r="L212" s="352"/>
    </row>
    <row r="213" spans="2:12" ht="14.25" customHeight="1">
      <c r="B213" s="260"/>
      <c r="L213" s="352"/>
    </row>
    <row r="214" spans="2:12" ht="14.25" customHeight="1">
      <c r="B214" s="260"/>
      <c r="L214" s="352"/>
    </row>
    <row r="215" spans="2:12" ht="14.25" customHeight="1">
      <c r="B215" s="260"/>
      <c r="L215" s="352"/>
    </row>
    <row r="216" spans="2:12" ht="14.25" customHeight="1">
      <c r="B216" s="260"/>
      <c r="L216" s="352"/>
    </row>
    <row r="217" spans="2:12" ht="14.25" customHeight="1">
      <c r="B217" s="260"/>
      <c r="L217" s="352"/>
    </row>
    <row r="218" spans="2:12" ht="14.25" customHeight="1">
      <c r="B218" s="260"/>
      <c r="L218" s="352"/>
    </row>
    <row r="219" spans="2:12" ht="14.25" customHeight="1">
      <c r="B219" s="260"/>
      <c r="L219" s="352"/>
    </row>
    <row r="220" spans="2:12" ht="14.25" customHeight="1">
      <c r="B220" s="260"/>
      <c r="L220" s="352"/>
    </row>
    <row r="221" spans="2:12" ht="14.25" customHeight="1">
      <c r="B221" s="260"/>
      <c r="L221" s="352"/>
    </row>
    <row r="222" spans="2:12" ht="14.25" customHeight="1">
      <c r="B222" s="260"/>
      <c r="L222" s="352"/>
    </row>
    <row r="223" spans="2:12" ht="14.25" customHeight="1">
      <c r="B223" s="260"/>
      <c r="L223" s="352"/>
    </row>
    <row r="224" spans="2:12" ht="14.25" customHeight="1">
      <c r="B224" s="260"/>
      <c r="L224" s="352"/>
    </row>
    <row r="225" spans="2:12" ht="14.25" customHeight="1">
      <c r="B225" s="260"/>
      <c r="L225" s="352"/>
    </row>
    <row r="226" spans="2:12" ht="14.25" customHeight="1">
      <c r="B226" s="260"/>
      <c r="L226" s="352"/>
    </row>
    <row r="227" spans="2:12" ht="14.25" customHeight="1">
      <c r="B227" s="260"/>
      <c r="L227" s="352"/>
    </row>
    <row r="228" spans="2:12" ht="14.25" customHeight="1">
      <c r="B228" s="260"/>
      <c r="L228" s="352"/>
    </row>
    <row r="229" spans="2:12" ht="14.25" customHeight="1">
      <c r="B229" s="260"/>
      <c r="L229" s="352"/>
    </row>
    <row r="230" spans="2:12" ht="14.25" customHeight="1">
      <c r="B230" s="260"/>
      <c r="L230" s="352"/>
    </row>
    <row r="231" spans="2:12" ht="14.25" customHeight="1">
      <c r="B231" s="260"/>
      <c r="L231" s="352"/>
    </row>
    <row r="232" spans="2:12" ht="14.25" customHeight="1">
      <c r="B232" s="260"/>
      <c r="L232" s="352"/>
    </row>
    <row r="233" spans="2:12" ht="14.25" customHeight="1">
      <c r="B233" s="260"/>
      <c r="L233" s="352"/>
    </row>
    <row r="234" spans="2:12" ht="14.25" customHeight="1">
      <c r="B234" s="260"/>
      <c r="L234" s="352"/>
    </row>
    <row r="235" spans="2:12" ht="14.25" customHeight="1">
      <c r="B235" s="260"/>
      <c r="L235" s="352"/>
    </row>
    <row r="236" spans="2:12" ht="14.25" customHeight="1">
      <c r="B236" s="260"/>
      <c r="L236" s="352"/>
    </row>
    <row r="237" spans="2:12" ht="14.25" customHeight="1">
      <c r="B237" s="260"/>
      <c r="L237" s="352"/>
    </row>
    <row r="238" spans="2:12" ht="14.25" customHeight="1">
      <c r="B238" s="260"/>
      <c r="L238" s="352"/>
    </row>
    <row r="239" spans="2:12" ht="14.25" customHeight="1">
      <c r="B239" s="260"/>
      <c r="L239" s="352"/>
    </row>
    <row r="240" spans="2:12" ht="14.25" customHeight="1">
      <c r="B240" s="260"/>
      <c r="L240" s="352"/>
    </row>
    <row r="241" spans="2:12" ht="14.25" customHeight="1">
      <c r="B241" s="260"/>
      <c r="L241" s="352"/>
    </row>
    <row r="242" spans="2:12" ht="14.25" customHeight="1">
      <c r="B242" s="260"/>
      <c r="L242" s="352"/>
    </row>
    <row r="243" spans="2:12" ht="14.25" customHeight="1">
      <c r="B243" s="260"/>
      <c r="L243" s="352"/>
    </row>
    <row r="244" spans="2:12" ht="14.25" customHeight="1">
      <c r="B244" s="260"/>
      <c r="L244" s="352"/>
    </row>
    <row r="245" spans="2:12" ht="14.25" customHeight="1">
      <c r="B245" s="260"/>
      <c r="L245" s="352"/>
    </row>
    <row r="246" spans="2:12" ht="14.25" customHeight="1">
      <c r="B246" s="260"/>
      <c r="L246" s="352"/>
    </row>
    <row r="247" spans="2:12" ht="14.25" customHeight="1">
      <c r="B247" s="260"/>
      <c r="L247" s="352"/>
    </row>
    <row r="248" spans="2:12" ht="14.25" customHeight="1">
      <c r="B248" s="260"/>
      <c r="L248" s="352"/>
    </row>
    <row r="249" spans="2:12" ht="14.25" customHeight="1">
      <c r="B249" s="260"/>
      <c r="L249" s="352"/>
    </row>
    <row r="250" spans="2:12" ht="14.25" customHeight="1">
      <c r="B250" s="260"/>
      <c r="L250" s="352"/>
    </row>
    <row r="251" spans="2:12" ht="14.25" customHeight="1">
      <c r="B251" s="260"/>
      <c r="L251" s="352"/>
    </row>
    <row r="252" spans="2:12" ht="14.25" customHeight="1">
      <c r="B252" s="260"/>
      <c r="L252" s="352"/>
    </row>
    <row r="253" spans="2:12" ht="14.25" customHeight="1">
      <c r="B253" s="260"/>
      <c r="L253" s="352"/>
    </row>
    <row r="254" spans="2:12" ht="14.25" customHeight="1">
      <c r="B254" s="260"/>
      <c r="L254" s="352"/>
    </row>
    <row r="255" spans="2:12" ht="14.25" customHeight="1">
      <c r="B255" s="260"/>
      <c r="L255" s="352"/>
    </row>
    <row r="256" spans="2:12" ht="14.25" customHeight="1">
      <c r="B256" s="260"/>
      <c r="L256" s="352"/>
    </row>
    <row r="257" spans="2:12" ht="14.25" customHeight="1">
      <c r="B257" s="260"/>
      <c r="L257" s="352"/>
    </row>
    <row r="258" spans="2:12" ht="14.25" customHeight="1">
      <c r="B258" s="260"/>
      <c r="L258" s="352"/>
    </row>
    <row r="259" spans="2:12" ht="14.25" customHeight="1">
      <c r="B259" s="260"/>
      <c r="L259" s="352"/>
    </row>
    <row r="260" spans="2:12" ht="14.25" customHeight="1">
      <c r="B260" s="260"/>
      <c r="L260" s="352"/>
    </row>
    <row r="261" spans="2:12" ht="14.25" customHeight="1">
      <c r="B261" s="260"/>
      <c r="L261" s="352"/>
    </row>
    <row r="262" spans="2:12" ht="14.25" customHeight="1">
      <c r="B262" s="260"/>
      <c r="L262" s="352"/>
    </row>
    <row r="263" spans="2:12" ht="14.25" customHeight="1">
      <c r="B263" s="260"/>
      <c r="L263" s="352"/>
    </row>
    <row r="264" spans="2:12" ht="14.25" customHeight="1">
      <c r="B264" s="260"/>
      <c r="L264" s="352"/>
    </row>
    <row r="265" spans="2:12" ht="14.25" customHeight="1">
      <c r="B265" s="260"/>
      <c r="L265" s="352"/>
    </row>
    <row r="266" spans="2:12" ht="14.25" customHeight="1">
      <c r="B266" s="260"/>
      <c r="L266" s="352"/>
    </row>
    <row r="267" spans="2:12" ht="14.25" customHeight="1">
      <c r="B267" s="260"/>
      <c r="L267" s="352"/>
    </row>
    <row r="268" spans="2:12" ht="14.25" customHeight="1">
      <c r="B268" s="260"/>
      <c r="L268" s="352"/>
    </row>
    <row r="269" spans="2:12" ht="14.25" customHeight="1">
      <c r="B269" s="260"/>
      <c r="L269" s="352"/>
    </row>
    <row r="270" spans="2:12" ht="14.25" customHeight="1">
      <c r="B270" s="260"/>
      <c r="L270" s="352"/>
    </row>
    <row r="271" spans="2:12" ht="14.25" customHeight="1">
      <c r="B271" s="260"/>
      <c r="L271" s="352"/>
    </row>
    <row r="272" spans="2:12" ht="14.25" customHeight="1">
      <c r="B272" s="260"/>
      <c r="L272" s="352"/>
    </row>
    <row r="273" spans="2:12" ht="14.25" customHeight="1">
      <c r="B273" s="260"/>
      <c r="L273" s="352"/>
    </row>
    <row r="274" spans="2:12" ht="14.25" customHeight="1">
      <c r="B274" s="260"/>
      <c r="L274" s="352"/>
    </row>
    <row r="275" spans="2:12" ht="14.25" customHeight="1">
      <c r="B275" s="260"/>
      <c r="L275" s="352"/>
    </row>
    <row r="276" spans="2:12" ht="14.25" customHeight="1">
      <c r="B276" s="260"/>
      <c r="L276" s="352"/>
    </row>
    <row r="277" spans="2:12" ht="14.25" customHeight="1">
      <c r="B277" s="260"/>
      <c r="L277" s="352"/>
    </row>
    <row r="278" spans="2:12" ht="14.25" customHeight="1">
      <c r="B278" s="260"/>
      <c r="L278" s="352"/>
    </row>
    <row r="279" spans="2:12" ht="14.25" customHeight="1">
      <c r="B279" s="260"/>
      <c r="L279" s="352"/>
    </row>
    <row r="280" spans="2:12" ht="14.25" customHeight="1">
      <c r="B280" s="260"/>
      <c r="L280" s="352"/>
    </row>
    <row r="281" spans="2:12" ht="14.25" customHeight="1">
      <c r="B281" s="260"/>
      <c r="L281" s="352"/>
    </row>
    <row r="282" spans="2:12" ht="14.25" customHeight="1">
      <c r="B282" s="260"/>
      <c r="L282" s="352"/>
    </row>
    <row r="283" spans="2:12" ht="14.25" customHeight="1">
      <c r="B283" s="260"/>
      <c r="L283" s="352"/>
    </row>
    <row r="284" spans="2:12" ht="14.25" customHeight="1">
      <c r="B284" s="260"/>
      <c r="L284" s="352"/>
    </row>
    <row r="285" spans="2:12" ht="14.25" customHeight="1">
      <c r="B285" s="260"/>
      <c r="L285" s="352"/>
    </row>
    <row r="286" spans="2:12" ht="14.25" customHeight="1">
      <c r="B286" s="260"/>
      <c r="L286" s="352"/>
    </row>
    <row r="287" spans="2:12" ht="14.25" customHeight="1">
      <c r="B287" s="260"/>
      <c r="L287" s="352"/>
    </row>
    <row r="288" spans="2:12" ht="14.25" customHeight="1">
      <c r="B288" s="260"/>
      <c r="L288" s="352"/>
    </row>
    <row r="289" spans="2:12" ht="14.25" customHeight="1">
      <c r="B289" s="260"/>
      <c r="L289" s="352"/>
    </row>
    <row r="290" spans="2:12" ht="14.25" customHeight="1">
      <c r="B290" s="260"/>
      <c r="L290" s="352"/>
    </row>
    <row r="291" spans="2:12" ht="14.25" customHeight="1">
      <c r="B291" s="260"/>
      <c r="L291" s="352"/>
    </row>
    <row r="292" spans="2:12" ht="14.25" customHeight="1">
      <c r="B292" s="260"/>
      <c r="L292" s="352"/>
    </row>
    <row r="293" spans="2:12" ht="14.25" customHeight="1">
      <c r="B293" s="260"/>
      <c r="L293" s="352"/>
    </row>
    <row r="294" spans="2:12" ht="14.25" customHeight="1">
      <c r="B294" s="260"/>
      <c r="L294" s="352"/>
    </row>
    <row r="295" spans="2:12" ht="14.25" customHeight="1">
      <c r="B295" s="260"/>
      <c r="L295" s="352"/>
    </row>
    <row r="296" spans="2:12" ht="14.25" customHeight="1">
      <c r="B296" s="260"/>
      <c r="L296" s="352"/>
    </row>
    <row r="297" spans="2:12" ht="14.25" customHeight="1">
      <c r="B297" s="260"/>
      <c r="L297" s="352"/>
    </row>
    <row r="298" spans="2:12" ht="14.25" customHeight="1">
      <c r="B298" s="260"/>
      <c r="L298" s="352"/>
    </row>
    <row r="299" spans="2:12" ht="14.25" customHeight="1">
      <c r="B299" s="260"/>
      <c r="L299" s="352"/>
    </row>
    <row r="300" spans="2:12" ht="14.25" customHeight="1">
      <c r="B300" s="260"/>
      <c r="L300" s="352"/>
    </row>
    <row r="301" spans="2:12" ht="14.25" customHeight="1">
      <c r="B301" s="260"/>
      <c r="L301" s="352"/>
    </row>
    <row r="302" spans="2:12" ht="14.25" customHeight="1">
      <c r="B302" s="260"/>
      <c r="L302" s="352"/>
    </row>
    <row r="303" spans="2:12" ht="14.25" customHeight="1">
      <c r="B303" s="260"/>
      <c r="L303" s="352"/>
    </row>
    <row r="304" spans="2:12" ht="14.25" customHeight="1">
      <c r="B304" s="260"/>
      <c r="L304" s="352"/>
    </row>
    <row r="305" spans="2:12" ht="14.25" customHeight="1">
      <c r="B305" s="260"/>
      <c r="L305" s="352"/>
    </row>
    <row r="306" spans="2:12" ht="14.25" customHeight="1">
      <c r="B306" s="260"/>
      <c r="L306" s="352"/>
    </row>
    <row r="307" spans="2:12" ht="14.25" customHeight="1">
      <c r="B307" s="260"/>
      <c r="L307" s="352"/>
    </row>
    <row r="308" spans="2:12" ht="14.25" customHeight="1">
      <c r="B308" s="260"/>
      <c r="L308" s="352"/>
    </row>
    <row r="309" spans="2:12" ht="14.25" customHeight="1">
      <c r="B309" s="260"/>
      <c r="L309" s="352"/>
    </row>
    <row r="310" spans="2:12" ht="14.25" customHeight="1">
      <c r="B310" s="260"/>
      <c r="L310" s="352"/>
    </row>
    <row r="311" spans="2:12" ht="14.25" customHeight="1">
      <c r="B311" s="260"/>
      <c r="L311" s="352"/>
    </row>
    <row r="312" spans="2:12" ht="14.25" customHeight="1">
      <c r="B312" s="260"/>
      <c r="L312" s="352"/>
    </row>
    <row r="313" spans="2:12" ht="14.25" customHeight="1">
      <c r="B313" s="260"/>
      <c r="L313" s="352"/>
    </row>
    <row r="314" spans="2:12" ht="14.25" customHeight="1">
      <c r="B314" s="260"/>
      <c r="L314" s="352"/>
    </row>
    <row r="315" spans="2:12" ht="14.25" customHeight="1">
      <c r="B315" s="260"/>
      <c r="L315" s="352"/>
    </row>
    <row r="316" spans="2:12" ht="14.25" customHeight="1">
      <c r="B316" s="260"/>
      <c r="L316" s="352"/>
    </row>
    <row r="317" spans="2:12" ht="14.25" customHeight="1">
      <c r="B317" s="260"/>
      <c r="L317" s="352"/>
    </row>
    <row r="318" spans="2:12" ht="14.25" customHeight="1">
      <c r="B318" s="260"/>
      <c r="L318" s="352"/>
    </row>
    <row r="319" spans="2:12" ht="14.25" customHeight="1">
      <c r="B319" s="260"/>
      <c r="L319" s="352"/>
    </row>
    <row r="320" spans="2:12" ht="14.25" customHeight="1">
      <c r="B320" s="260"/>
      <c r="L320" s="352"/>
    </row>
    <row r="321" spans="2:12" ht="14.25" customHeight="1">
      <c r="B321" s="260"/>
      <c r="L321" s="352"/>
    </row>
    <row r="322" spans="2:12" ht="14.25" customHeight="1">
      <c r="B322" s="260"/>
      <c r="L322" s="352"/>
    </row>
    <row r="323" spans="2:12" ht="14.25" customHeight="1">
      <c r="B323" s="260"/>
      <c r="L323" s="352"/>
    </row>
    <row r="324" spans="2:12" ht="14.25" customHeight="1">
      <c r="B324" s="260"/>
      <c r="L324" s="352"/>
    </row>
    <row r="325" spans="2:12" ht="14.25" customHeight="1">
      <c r="B325" s="260"/>
      <c r="L325" s="352"/>
    </row>
    <row r="326" spans="2:12" ht="14.25" customHeight="1">
      <c r="B326" s="260"/>
      <c r="L326" s="352"/>
    </row>
    <row r="327" spans="2:12" ht="14.25" customHeight="1">
      <c r="B327" s="260"/>
      <c r="L327" s="352"/>
    </row>
    <row r="328" spans="2:12" ht="14.25" customHeight="1">
      <c r="B328" s="260"/>
      <c r="L328" s="352"/>
    </row>
    <row r="329" spans="2:12" ht="14.25" customHeight="1">
      <c r="B329" s="260"/>
      <c r="L329" s="352"/>
    </row>
    <row r="330" spans="2:12" ht="14.25" customHeight="1">
      <c r="B330" s="260"/>
      <c r="L330" s="352"/>
    </row>
    <row r="331" spans="2:12" ht="14.25" customHeight="1">
      <c r="B331" s="260"/>
      <c r="L331" s="352"/>
    </row>
    <row r="332" spans="2:12" ht="14.25" customHeight="1">
      <c r="B332" s="260"/>
      <c r="L332" s="352"/>
    </row>
    <row r="333" spans="2:12" ht="14.25" customHeight="1">
      <c r="B333" s="260"/>
      <c r="L333" s="352"/>
    </row>
    <row r="334" spans="2:12" ht="14.25" customHeight="1">
      <c r="B334" s="260"/>
      <c r="L334" s="352"/>
    </row>
    <row r="335" spans="2:12" ht="14.25" customHeight="1">
      <c r="B335" s="260"/>
      <c r="L335" s="352"/>
    </row>
    <row r="336" spans="2:12" ht="14.25" customHeight="1">
      <c r="B336" s="260"/>
      <c r="L336" s="352"/>
    </row>
    <row r="337" spans="2:12" ht="14.25" customHeight="1">
      <c r="B337" s="260"/>
      <c r="L337" s="352"/>
    </row>
    <row r="338" spans="2:12" ht="14.25" customHeight="1">
      <c r="B338" s="260"/>
      <c r="L338" s="352"/>
    </row>
    <row r="339" spans="2:12" ht="14.25" customHeight="1">
      <c r="B339" s="260"/>
      <c r="L339" s="352"/>
    </row>
    <row r="340" spans="2:12" ht="14.25" customHeight="1">
      <c r="B340" s="260"/>
      <c r="L340" s="352"/>
    </row>
    <row r="341" spans="2:12" ht="14.25" customHeight="1">
      <c r="B341" s="260"/>
      <c r="L341" s="352"/>
    </row>
    <row r="342" spans="2:12" ht="14.25" customHeight="1">
      <c r="B342" s="260"/>
      <c r="L342" s="352"/>
    </row>
    <row r="343" spans="2:12" ht="14.25" customHeight="1">
      <c r="B343" s="260"/>
      <c r="L343" s="352"/>
    </row>
    <row r="344" spans="2:12" ht="14.25" customHeight="1">
      <c r="B344" s="260"/>
      <c r="L344" s="352"/>
    </row>
    <row r="345" spans="2:12" ht="14.25" customHeight="1">
      <c r="B345" s="260"/>
      <c r="L345" s="352"/>
    </row>
    <row r="346" spans="2:12" ht="14.25" customHeight="1">
      <c r="B346" s="260"/>
      <c r="L346" s="352"/>
    </row>
    <row r="347" spans="2:12" ht="14.25" customHeight="1">
      <c r="B347" s="260"/>
      <c r="L347" s="352"/>
    </row>
    <row r="348" spans="2:12" ht="14.25" customHeight="1">
      <c r="B348" s="260"/>
      <c r="L348" s="352"/>
    </row>
    <row r="349" spans="2:12" ht="14.25" customHeight="1">
      <c r="B349" s="260"/>
      <c r="L349" s="352"/>
    </row>
    <row r="350" spans="2:12" ht="14.25" customHeight="1">
      <c r="B350" s="260"/>
      <c r="L350" s="352"/>
    </row>
    <row r="351" spans="2:12" ht="14.25" customHeight="1">
      <c r="B351" s="260"/>
      <c r="L351" s="352"/>
    </row>
    <row r="352" spans="2:12" ht="14.25" customHeight="1">
      <c r="B352" s="260"/>
      <c r="L352" s="352"/>
    </row>
    <row r="353" spans="2:12" ht="14.25" customHeight="1">
      <c r="B353" s="260"/>
      <c r="L353" s="352"/>
    </row>
    <row r="354" spans="2:12" ht="14.25" customHeight="1">
      <c r="B354" s="260"/>
      <c r="L354" s="352"/>
    </row>
    <row r="355" spans="2:12" ht="14.25" customHeight="1">
      <c r="B355" s="260"/>
      <c r="L355" s="352"/>
    </row>
    <row r="356" spans="2:12" ht="14.25" customHeight="1">
      <c r="B356" s="260"/>
      <c r="L356" s="352"/>
    </row>
    <row r="357" spans="2:12" ht="14.25" customHeight="1">
      <c r="B357" s="260"/>
      <c r="L357" s="352"/>
    </row>
    <row r="358" spans="2:12" ht="14.25" customHeight="1">
      <c r="B358" s="260"/>
      <c r="L358" s="352"/>
    </row>
    <row r="359" spans="2:12" ht="14.25" customHeight="1">
      <c r="B359" s="260"/>
      <c r="L359" s="352"/>
    </row>
    <row r="360" spans="2:12" ht="14.25" customHeight="1">
      <c r="B360" s="260"/>
      <c r="L360" s="352"/>
    </row>
    <row r="361" spans="2:12" ht="14.25" customHeight="1">
      <c r="B361" s="260"/>
      <c r="L361" s="352"/>
    </row>
    <row r="362" spans="2:12" ht="14.25" customHeight="1">
      <c r="B362" s="260"/>
      <c r="L362" s="352"/>
    </row>
    <row r="363" spans="2:12" ht="14.25" customHeight="1">
      <c r="B363" s="260"/>
      <c r="L363" s="352"/>
    </row>
    <row r="364" spans="2:12" ht="14.25" customHeight="1">
      <c r="B364" s="260"/>
      <c r="L364" s="352"/>
    </row>
    <row r="365" spans="2:12" ht="14.25" customHeight="1">
      <c r="B365" s="260"/>
      <c r="L365" s="352"/>
    </row>
    <row r="366" spans="2:12" ht="14.25" customHeight="1">
      <c r="B366" s="260"/>
      <c r="L366" s="352"/>
    </row>
    <row r="367" spans="2:12" ht="14.25" customHeight="1">
      <c r="B367" s="260"/>
      <c r="L367" s="352"/>
    </row>
    <row r="368" spans="2:12" ht="14.25" customHeight="1">
      <c r="B368" s="260"/>
      <c r="L368" s="352"/>
    </row>
    <row r="369" spans="2:12" ht="14.25" customHeight="1">
      <c r="B369" s="260"/>
      <c r="L369" s="352"/>
    </row>
    <row r="370" spans="2:12" ht="14.25" customHeight="1">
      <c r="B370" s="260"/>
      <c r="L370" s="352"/>
    </row>
    <row r="371" spans="2:12" ht="14.25" customHeight="1">
      <c r="B371" s="260"/>
      <c r="L371" s="352"/>
    </row>
    <row r="372" spans="2:12" ht="14.25" customHeight="1">
      <c r="B372" s="260"/>
      <c r="L372" s="352"/>
    </row>
    <row r="373" spans="2:12" ht="14.25" customHeight="1">
      <c r="B373" s="260"/>
      <c r="L373" s="352"/>
    </row>
    <row r="374" spans="2:12" ht="14.25" customHeight="1">
      <c r="B374" s="260"/>
      <c r="L374" s="352"/>
    </row>
    <row r="375" spans="2:12" ht="14.25" customHeight="1">
      <c r="B375" s="260"/>
      <c r="L375" s="352"/>
    </row>
    <row r="376" spans="2:12" ht="14.25" customHeight="1">
      <c r="B376" s="260"/>
      <c r="L376" s="352"/>
    </row>
    <row r="377" spans="2:12" ht="14.25" customHeight="1">
      <c r="B377" s="260"/>
      <c r="L377" s="352"/>
    </row>
    <row r="378" spans="2:12" ht="14.25" customHeight="1">
      <c r="B378" s="260"/>
      <c r="L378" s="352"/>
    </row>
    <row r="379" spans="2:12" ht="14.25" customHeight="1">
      <c r="B379" s="260"/>
      <c r="L379" s="352"/>
    </row>
    <row r="380" spans="2:12" ht="14.25" customHeight="1">
      <c r="B380" s="260"/>
      <c r="L380" s="352"/>
    </row>
    <row r="381" spans="2:12" ht="14.25" customHeight="1">
      <c r="B381" s="260"/>
      <c r="L381" s="352"/>
    </row>
    <row r="382" spans="2:12" ht="14.25" customHeight="1">
      <c r="B382" s="260"/>
      <c r="L382" s="352"/>
    </row>
    <row r="383" spans="2:12" ht="14.25" customHeight="1">
      <c r="B383" s="260"/>
      <c r="L383" s="352"/>
    </row>
    <row r="384" spans="2:12" ht="14.25" customHeight="1">
      <c r="B384" s="260"/>
      <c r="L384" s="352"/>
    </row>
    <row r="385" spans="2:12" ht="14.25" customHeight="1">
      <c r="B385" s="260"/>
      <c r="L385" s="352"/>
    </row>
    <row r="386" spans="2:12" ht="14.25" customHeight="1">
      <c r="B386" s="260"/>
      <c r="L386" s="352"/>
    </row>
    <row r="387" spans="2:12" ht="14.25" customHeight="1">
      <c r="B387" s="260"/>
      <c r="L387" s="352"/>
    </row>
    <row r="388" spans="2:12" ht="14.25" customHeight="1">
      <c r="B388" s="260"/>
      <c r="L388" s="352"/>
    </row>
    <row r="389" spans="2:12" ht="14.25" customHeight="1">
      <c r="B389" s="260"/>
      <c r="L389" s="352"/>
    </row>
    <row r="390" spans="2:12" ht="14.25" customHeight="1">
      <c r="B390" s="260"/>
      <c r="L390" s="352"/>
    </row>
    <row r="391" spans="2:12" ht="14.25" customHeight="1">
      <c r="B391" s="260"/>
      <c r="L391" s="352"/>
    </row>
    <row r="392" spans="2:12" ht="14.25" customHeight="1">
      <c r="B392" s="260"/>
      <c r="L392" s="352"/>
    </row>
    <row r="393" spans="2:12" ht="14.25" customHeight="1">
      <c r="B393" s="260"/>
      <c r="L393" s="352"/>
    </row>
    <row r="394" spans="2:12" ht="14.25" customHeight="1">
      <c r="B394" s="260"/>
      <c r="L394" s="352"/>
    </row>
    <row r="395" spans="2:12" ht="14.25" customHeight="1">
      <c r="B395" s="260"/>
      <c r="L395" s="352"/>
    </row>
    <row r="396" spans="2:12" ht="14.25" customHeight="1">
      <c r="B396" s="260"/>
      <c r="L396" s="352"/>
    </row>
    <row r="397" spans="2:12" ht="14.25" customHeight="1">
      <c r="B397" s="260"/>
      <c r="L397" s="352"/>
    </row>
    <row r="398" spans="2:12" ht="14.25" customHeight="1">
      <c r="B398" s="260"/>
      <c r="L398" s="352"/>
    </row>
    <row r="399" spans="2:12" ht="14.25" customHeight="1">
      <c r="B399" s="260"/>
      <c r="L399" s="352"/>
    </row>
    <row r="400" spans="2:12" ht="14.25" customHeight="1">
      <c r="B400" s="260"/>
      <c r="L400" s="352"/>
    </row>
    <row r="401" spans="2:12" ht="14.25" customHeight="1">
      <c r="B401" s="260"/>
      <c r="L401" s="352"/>
    </row>
    <row r="402" spans="2:12" ht="14.25" customHeight="1">
      <c r="B402" s="260"/>
      <c r="L402" s="352"/>
    </row>
    <row r="403" spans="2:12" ht="14.25" customHeight="1">
      <c r="B403" s="260"/>
      <c r="L403" s="352"/>
    </row>
    <row r="404" spans="2:12" ht="14.25" customHeight="1">
      <c r="B404" s="260"/>
      <c r="L404" s="352"/>
    </row>
    <row r="405" spans="2:12" ht="14.25" customHeight="1">
      <c r="B405" s="260"/>
      <c r="L405" s="352"/>
    </row>
    <row r="406" spans="2:12" ht="14.25" customHeight="1">
      <c r="B406" s="260"/>
      <c r="L406" s="352"/>
    </row>
    <row r="407" spans="2:12" ht="14.25" customHeight="1">
      <c r="B407" s="260"/>
      <c r="L407" s="352"/>
    </row>
    <row r="408" spans="2:12" ht="14.25" customHeight="1">
      <c r="B408" s="260"/>
      <c r="L408" s="352"/>
    </row>
    <row r="409" spans="2:12" ht="14.25" customHeight="1">
      <c r="B409" s="260"/>
      <c r="L409" s="352"/>
    </row>
    <row r="410" spans="2:12" ht="14.25" customHeight="1">
      <c r="B410" s="260"/>
      <c r="L410" s="352"/>
    </row>
    <row r="411" spans="2:12" ht="14.25" customHeight="1">
      <c r="B411" s="260"/>
      <c r="L411" s="352"/>
    </row>
    <row r="412" spans="2:12" ht="14.25" customHeight="1">
      <c r="B412" s="260"/>
      <c r="L412" s="352"/>
    </row>
    <row r="413" spans="2:12" ht="14.25" customHeight="1">
      <c r="B413" s="260"/>
      <c r="L413" s="352"/>
    </row>
    <row r="414" spans="2:12" ht="14.25" customHeight="1">
      <c r="B414" s="260"/>
      <c r="L414" s="352"/>
    </row>
    <row r="415" spans="2:12" ht="14.25" customHeight="1">
      <c r="B415" s="260"/>
      <c r="L415" s="352"/>
    </row>
    <row r="416" spans="2:12" ht="14.25" customHeight="1">
      <c r="B416" s="260"/>
      <c r="L416" s="352"/>
    </row>
    <row r="417" spans="2:12" ht="14.25" customHeight="1">
      <c r="B417" s="260"/>
      <c r="L417" s="352"/>
    </row>
    <row r="418" spans="2:12" ht="14.25" customHeight="1">
      <c r="B418" s="260"/>
      <c r="L418" s="352"/>
    </row>
    <row r="419" spans="2:12" ht="14.25" customHeight="1">
      <c r="B419" s="260"/>
      <c r="L419" s="352"/>
    </row>
    <row r="420" spans="2:12" ht="14.25" customHeight="1">
      <c r="B420" s="260"/>
      <c r="L420" s="352"/>
    </row>
    <row r="421" spans="2:12" ht="14.25" customHeight="1">
      <c r="B421" s="260"/>
      <c r="L421" s="352"/>
    </row>
    <row r="422" spans="2:12" ht="14.25" customHeight="1">
      <c r="B422" s="260"/>
      <c r="L422" s="352"/>
    </row>
    <row r="423" spans="2:12" ht="14.25" customHeight="1">
      <c r="B423" s="260"/>
      <c r="L423" s="352"/>
    </row>
    <row r="424" spans="2:12" ht="14.25" customHeight="1">
      <c r="B424" s="260"/>
      <c r="L424" s="352"/>
    </row>
    <row r="425" spans="2:12" ht="14.25" customHeight="1">
      <c r="B425" s="260"/>
      <c r="L425" s="352"/>
    </row>
    <row r="426" spans="2:12" ht="14.25" customHeight="1">
      <c r="B426" s="260"/>
      <c r="L426" s="352"/>
    </row>
    <row r="427" spans="2:12" ht="14.25" customHeight="1">
      <c r="B427" s="260"/>
      <c r="L427" s="352"/>
    </row>
    <row r="428" spans="2:12" ht="14.25" customHeight="1">
      <c r="B428" s="260"/>
      <c r="L428" s="352"/>
    </row>
    <row r="429" spans="2:12" ht="14.25" customHeight="1">
      <c r="B429" s="260"/>
      <c r="L429" s="352"/>
    </row>
    <row r="430" spans="2:12" ht="14.25" customHeight="1">
      <c r="B430" s="260"/>
      <c r="L430" s="352"/>
    </row>
    <row r="431" spans="2:12" ht="14.25" customHeight="1">
      <c r="B431" s="260"/>
      <c r="L431" s="352"/>
    </row>
    <row r="432" spans="2:12" ht="14.25" customHeight="1">
      <c r="B432" s="260"/>
      <c r="L432" s="352"/>
    </row>
    <row r="433" spans="2:12" ht="14.25" customHeight="1">
      <c r="B433" s="260"/>
      <c r="L433" s="352"/>
    </row>
    <row r="434" spans="2:12" ht="14.25" customHeight="1">
      <c r="B434" s="260"/>
      <c r="L434" s="352"/>
    </row>
    <row r="435" spans="2:12" ht="14.25" customHeight="1">
      <c r="B435" s="260"/>
      <c r="L435" s="352"/>
    </row>
    <row r="436" spans="2:12" ht="14.25" customHeight="1">
      <c r="B436" s="260"/>
      <c r="L436" s="352"/>
    </row>
    <row r="437" spans="2:12" ht="14.25" customHeight="1">
      <c r="B437" s="260"/>
      <c r="L437" s="352"/>
    </row>
    <row r="438" spans="2:12" ht="14.25" customHeight="1">
      <c r="B438" s="260"/>
      <c r="L438" s="352"/>
    </row>
    <row r="439" spans="2:12" ht="14.25" customHeight="1">
      <c r="B439" s="260"/>
      <c r="L439" s="352"/>
    </row>
    <row r="440" spans="2:12" ht="14.25" customHeight="1">
      <c r="B440" s="260"/>
      <c r="L440" s="352"/>
    </row>
    <row r="441" spans="2:12" ht="14.25" customHeight="1">
      <c r="B441" s="260"/>
      <c r="L441" s="352"/>
    </row>
    <row r="442" spans="2:12" ht="14.25" customHeight="1">
      <c r="B442" s="260"/>
      <c r="L442" s="352"/>
    </row>
    <row r="443" spans="2:12" ht="14.25" customHeight="1">
      <c r="B443" s="260"/>
      <c r="L443" s="352"/>
    </row>
    <row r="444" spans="2:12" ht="14.25" customHeight="1">
      <c r="B444" s="260"/>
      <c r="L444" s="352"/>
    </row>
    <row r="445" spans="2:12" ht="14.25" customHeight="1">
      <c r="B445" s="260"/>
      <c r="L445" s="352"/>
    </row>
    <row r="446" spans="2:12" ht="14.25" customHeight="1">
      <c r="B446" s="260"/>
      <c r="L446" s="352"/>
    </row>
    <row r="447" spans="2:12" ht="14.25" customHeight="1">
      <c r="B447" s="260"/>
      <c r="L447" s="352"/>
    </row>
    <row r="448" spans="2:12" ht="14.25" customHeight="1">
      <c r="B448" s="260"/>
      <c r="L448" s="352"/>
    </row>
    <row r="449" spans="2:12" ht="14.25" customHeight="1">
      <c r="B449" s="260"/>
      <c r="L449" s="352"/>
    </row>
    <row r="450" spans="2:12" ht="14.25" customHeight="1">
      <c r="B450" s="260"/>
      <c r="L450" s="352"/>
    </row>
    <row r="451" spans="2:12" ht="14.25" customHeight="1">
      <c r="B451" s="260"/>
      <c r="L451" s="352"/>
    </row>
    <row r="452" spans="2:12" ht="14.25" customHeight="1">
      <c r="B452" s="260"/>
      <c r="L452" s="352"/>
    </row>
    <row r="453" spans="2:12" ht="14.25" customHeight="1">
      <c r="B453" s="260"/>
      <c r="L453" s="352"/>
    </row>
    <row r="454" spans="2:12" ht="14.25" customHeight="1">
      <c r="B454" s="260"/>
      <c r="L454" s="352"/>
    </row>
    <row r="455" spans="2:12" ht="14.25" customHeight="1">
      <c r="B455" s="260"/>
      <c r="L455" s="352"/>
    </row>
    <row r="456" spans="2:12" ht="14.25" customHeight="1">
      <c r="B456" s="260"/>
      <c r="L456" s="352"/>
    </row>
    <row r="457" spans="2:12" ht="14.25" customHeight="1">
      <c r="B457" s="260"/>
      <c r="L457" s="352"/>
    </row>
    <row r="458" spans="2:12" ht="14.25" customHeight="1">
      <c r="B458" s="260"/>
      <c r="L458" s="352"/>
    </row>
    <row r="459" spans="2:12" ht="14.25" customHeight="1">
      <c r="B459" s="260"/>
      <c r="L459" s="352"/>
    </row>
    <row r="460" spans="2:12" ht="14.25" customHeight="1">
      <c r="B460" s="260"/>
      <c r="L460" s="352"/>
    </row>
    <row r="461" spans="2:12" ht="14.25" customHeight="1">
      <c r="B461" s="260"/>
      <c r="L461" s="352"/>
    </row>
    <row r="462" spans="2:12" ht="14.25" customHeight="1">
      <c r="B462" s="260"/>
      <c r="L462" s="352"/>
    </row>
    <row r="463" spans="2:12" ht="14.25" customHeight="1">
      <c r="B463" s="260"/>
      <c r="L463" s="352"/>
    </row>
    <row r="464" spans="2:12" ht="14.25" customHeight="1">
      <c r="B464" s="260"/>
      <c r="L464" s="352"/>
    </row>
    <row r="465" spans="2:12" ht="14.25" customHeight="1">
      <c r="B465" s="260"/>
      <c r="L465" s="352"/>
    </row>
    <row r="466" spans="2:12" ht="14.25" customHeight="1">
      <c r="B466" s="260"/>
      <c r="L466" s="352"/>
    </row>
    <row r="467" spans="2:12" ht="14.25" customHeight="1">
      <c r="B467" s="260"/>
      <c r="L467" s="352"/>
    </row>
    <row r="468" spans="2:12" ht="14.25" customHeight="1">
      <c r="B468" s="260"/>
      <c r="L468" s="352"/>
    </row>
    <row r="469" spans="2:12" ht="14.25" customHeight="1">
      <c r="B469" s="260"/>
      <c r="L469" s="352"/>
    </row>
    <row r="470" spans="2:12" ht="14.25" customHeight="1">
      <c r="B470" s="260"/>
      <c r="L470" s="352"/>
    </row>
    <row r="471" spans="2:12" ht="14.25" customHeight="1">
      <c r="B471" s="260"/>
      <c r="L471" s="352"/>
    </row>
    <row r="472" spans="2:12" ht="14.25" customHeight="1">
      <c r="B472" s="260"/>
      <c r="L472" s="352"/>
    </row>
    <row r="473" spans="2:12" ht="14.25" customHeight="1">
      <c r="B473" s="260"/>
      <c r="L473" s="352"/>
    </row>
    <row r="474" spans="2:12" ht="14.25" customHeight="1">
      <c r="B474" s="260"/>
      <c r="L474" s="352"/>
    </row>
    <row r="475" spans="2:12" ht="14.25" customHeight="1">
      <c r="B475" s="260"/>
      <c r="L475" s="352"/>
    </row>
    <row r="476" spans="2:12" ht="14.25" customHeight="1">
      <c r="B476" s="260"/>
      <c r="L476" s="352"/>
    </row>
    <row r="477" spans="2:12" ht="14.25" customHeight="1">
      <c r="B477" s="260"/>
      <c r="L477" s="352"/>
    </row>
    <row r="478" spans="2:12" ht="14.25" customHeight="1">
      <c r="B478" s="260"/>
      <c r="L478" s="352"/>
    </row>
    <row r="479" spans="2:12" ht="14.25" customHeight="1">
      <c r="B479" s="260"/>
      <c r="L479" s="352"/>
    </row>
    <row r="480" spans="2:12" ht="14.25" customHeight="1">
      <c r="B480" s="260"/>
      <c r="L480" s="352"/>
    </row>
    <row r="481" spans="2:12" ht="14.25" customHeight="1">
      <c r="B481" s="260"/>
      <c r="L481" s="352"/>
    </row>
    <row r="482" spans="2:12" ht="14.25" customHeight="1">
      <c r="B482" s="260"/>
      <c r="L482" s="352"/>
    </row>
    <row r="483" spans="2:12" ht="14.25" customHeight="1">
      <c r="B483" s="260"/>
      <c r="L483" s="352"/>
    </row>
    <row r="484" spans="2:12" ht="14.25" customHeight="1">
      <c r="B484" s="260"/>
      <c r="L484" s="352"/>
    </row>
    <row r="485" spans="2:12" ht="14.25" customHeight="1">
      <c r="B485" s="260"/>
      <c r="L485" s="352"/>
    </row>
    <row r="486" spans="2:12" ht="14.25" customHeight="1">
      <c r="B486" s="260"/>
      <c r="L486" s="352"/>
    </row>
    <row r="487" spans="2:12" ht="14.25" customHeight="1">
      <c r="B487" s="260"/>
      <c r="L487" s="352"/>
    </row>
    <row r="488" spans="2:12" ht="14.25" customHeight="1">
      <c r="B488" s="260"/>
      <c r="L488" s="352"/>
    </row>
    <row r="489" spans="2:12" ht="14.25" customHeight="1">
      <c r="B489" s="260"/>
      <c r="L489" s="352"/>
    </row>
    <row r="490" spans="2:12" ht="14.25" customHeight="1">
      <c r="B490" s="260"/>
      <c r="L490" s="352"/>
    </row>
    <row r="491" spans="2:12" ht="14.25" customHeight="1">
      <c r="B491" s="260"/>
      <c r="L491" s="352"/>
    </row>
    <row r="492" spans="2:12" ht="14.25" customHeight="1">
      <c r="B492" s="260"/>
      <c r="L492" s="352"/>
    </row>
    <row r="493" spans="2:12" ht="14.25" customHeight="1">
      <c r="B493" s="260"/>
      <c r="L493" s="352"/>
    </row>
    <row r="494" spans="2:12" ht="14.25" customHeight="1">
      <c r="B494" s="260"/>
      <c r="L494" s="352"/>
    </row>
    <row r="495" spans="2:12" ht="14.25" customHeight="1">
      <c r="B495" s="260"/>
      <c r="L495" s="352"/>
    </row>
    <row r="496" spans="2:12" ht="14.25" customHeight="1">
      <c r="B496" s="260"/>
      <c r="L496" s="352"/>
    </row>
    <row r="497" spans="2:12" ht="14.25" customHeight="1">
      <c r="B497" s="260"/>
      <c r="L497" s="352"/>
    </row>
    <row r="498" spans="2:12" ht="14.25" customHeight="1">
      <c r="B498" s="260"/>
      <c r="L498" s="352"/>
    </row>
    <row r="499" spans="2:12" ht="14.25" customHeight="1">
      <c r="B499" s="260"/>
      <c r="L499" s="352"/>
    </row>
    <row r="500" spans="2:12" ht="14.25" customHeight="1">
      <c r="B500" s="260"/>
      <c r="L500" s="352"/>
    </row>
    <row r="501" spans="2:12" ht="14.25" customHeight="1">
      <c r="B501" s="260"/>
      <c r="L501" s="352"/>
    </row>
    <row r="502" spans="2:12" ht="14.25" customHeight="1">
      <c r="B502" s="260"/>
      <c r="L502" s="352"/>
    </row>
    <row r="503" spans="2:12" ht="14.25" customHeight="1">
      <c r="B503" s="260"/>
      <c r="L503" s="352"/>
    </row>
    <row r="504" spans="2:12" ht="14.25" customHeight="1">
      <c r="B504" s="260"/>
      <c r="L504" s="352"/>
    </row>
    <row r="505" spans="2:12" ht="14.25" customHeight="1">
      <c r="B505" s="260"/>
      <c r="L505" s="352"/>
    </row>
    <row r="506" spans="2:12" ht="14.25" customHeight="1">
      <c r="B506" s="260"/>
      <c r="L506" s="352"/>
    </row>
    <row r="507" spans="2:12" ht="14.25" customHeight="1">
      <c r="B507" s="260"/>
      <c r="L507" s="352"/>
    </row>
    <row r="508" spans="2:12" ht="14.25" customHeight="1">
      <c r="B508" s="260"/>
      <c r="L508" s="352"/>
    </row>
    <row r="509" spans="2:12" ht="14.25" customHeight="1">
      <c r="B509" s="260"/>
      <c r="L509" s="352"/>
    </row>
    <row r="510" spans="2:12" ht="14.25" customHeight="1">
      <c r="B510" s="260"/>
      <c r="L510" s="352"/>
    </row>
    <row r="511" spans="2:12" ht="14.25" customHeight="1">
      <c r="B511" s="260"/>
      <c r="L511" s="352"/>
    </row>
    <row r="512" spans="2:12" ht="14.25" customHeight="1">
      <c r="B512" s="260"/>
      <c r="L512" s="352"/>
    </row>
    <row r="513" spans="2:12" ht="14.25" customHeight="1">
      <c r="B513" s="260"/>
      <c r="L513" s="352"/>
    </row>
    <row r="514" spans="2:12" ht="14.25" customHeight="1">
      <c r="B514" s="260"/>
      <c r="L514" s="352"/>
    </row>
    <row r="515" spans="2:12" ht="14.25" customHeight="1">
      <c r="B515" s="260"/>
      <c r="L515" s="352"/>
    </row>
    <row r="516" spans="2:12" ht="14.25" customHeight="1">
      <c r="B516" s="260"/>
      <c r="L516" s="352"/>
    </row>
    <row r="517" spans="2:12" ht="14.25" customHeight="1">
      <c r="B517" s="260"/>
      <c r="L517" s="352"/>
    </row>
    <row r="518" spans="2:12" ht="14.25" customHeight="1">
      <c r="B518" s="260"/>
      <c r="L518" s="352"/>
    </row>
    <row r="519" spans="2:12" ht="14.25" customHeight="1">
      <c r="B519" s="260"/>
      <c r="L519" s="352"/>
    </row>
    <row r="520" spans="2:12" ht="14.25" customHeight="1">
      <c r="B520" s="260"/>
      <c r="L520" s="352"/>
    </row>
    <row r="521" spans="2:12" ht="14.25" customHeight="1">
      <c r="B521" s="260"/>
      <c r="L521" s="352"/>
    </row>
    <row r="522" spans="2:12" ht="14.25" customHeight="1">
      <c r="B522" s="260"/>
      <c r="L522" s="352"/>
    </row>
    <row r="523" spans="2:12" ht="14.25" customHeight="1">
      <c r="B523" s="260"/>
      <c r="L523" s="352"/>
    </row>
    <row r="524" spans="2:12" ht="14.25" customHeight="1">
      <c r="B524" s="260"/>
      <c r="L524" s="352"/>
    </row>
    <row r="525" spans="2:12" ht="14.25" customHeight="1">
      <c r="B525" s="260"/>
      <c r="L525" s="352"/>
    </row>
    <row r="526" spans="2:12" ht="14.25" customHeight="1">
      <c r="B526" s="260"/>
      <c r="L526" s="352"/>
    </row>
    <row r="527" spans="2:12" ht="14.25" customHeight="1">
      <c r="B527" s="260"/>
      <c r="L527" s="352"/>
    </row>
    <row r="528" spans="2:12" ht="14.25" customHeight="1">
      <c r="B528" s="260"/>
      <c r="L528" s="352"/>
    </row>
    <row r="529" spans="2:12" ht="14.25" customHeight="1">
      <c r="B529" s="260"/>
      <c r="L529" s="352"/>
    </row>
    <row r="530" spans="2:12" ht="14.25" customHeight="1">
      <c r="B530" s="260"/>
      <c r="L530" s="352"/>
    </row>
    <row r="531" spans="2:12" ht="14.25" customHeight="1">
      <c r="B531" s="260"/>
      <c r="L531" s="352"/>
    </row>
    <row r="532" spans="2:12" ht="14.25" customHeight="1">
      <c r="B532" s="260"/>
      <c r="L532" s="352"/>
    </row>
    <row r="533" spans="2:12" ht="14.25" customHeight="1">
      <c r="B533" s="260"/>
      <c r="L533" s="352"/>
    </row>
    <row r="534" spans="2:12" ht="14.25" customHeight="1">
      <c r="B534" s="260"/>
      <c r="L534" s="352"/>
    </row>
    <row r="535" spans="2:12" ht="14.25" customHeight="1">
      <c r="B535" s="260"/>
      <c r="L535" s="352"/>
    </row>
    <row r="536" spans="2:12" ht="14.25" customHeight="1">
      <c r="B536" s="260"/>
      <c r="L536" s="352"/>
    </row>
    <row r="537" spans="2:12" ht="14.25" customHeight="1">
      <c r="B537" s="260"/>
      <c r="L537" s="352"/>
    </row>
    <row r="538" spans="2:12" ht="14.25" customHeight="1">
      <c r="B538" s="260"/>
      <c r="L538" s="352"/>
    </row>
    <row r="539" spans="2:12" ht="14.25" customHeight="1">
      <c r="B539" s="260"/>
      <c r="L539" s="352"/>
    </row>
    <row r="540" spans="2:12" ht="14.25" customHeight="1">
      <c r="B540" s="260"/>
      <c r="L540" s="352"/>
    </row>
    <row r="541" spans="2:12" ht="14.25" customHeight="1">
      <c r="B541" s="260"/>
      <c r="L541" s="352"/>
    </row>
    <row r="542" spans="2:12" ht="14.25" customHeight="1">
      <c r="B542" s="260"/>
      <c r="L542" s="352"/>
    </row>
    <row r="543" spans="2:12" ht="14.25" customHeight="1">
      <c r="B543" s="260"/>
      <c r="L543" s="352"/>
    </row>
    <row r="544" spans="2:12" ht="14.25" customHeight="1">
      <c r="B544" s="260"/>
      <c r="L544" s="352"/>
    </row>
    <row r="545" spans="2:12" ht="14.25" customHeight="1">
      <c r="B545" s="260"/>
      <c r="L545" s="352"/>
    </row>
    <row r="546" spans="2:12" ht="14.25" customHeight="1">
      <c r="B546" s="260"/>
      <c r="L546" s="352"/>
    </row>
    <row r="547" spans="2:12" ht="14.25" customHeight="1">
      <c r="B547" s="260"/>
      <c r="L547" s="352"/>
    </row>
    <row r="548" spans="2:12" ht="14.25" customHeight="1">
      <c r="B548" s="260"/>
      <c r="L548" s="352"/>
    </row>
    <row r="549" spans="2:12" ht="14.25" customHeight="1">
      <c r="B549" s="260"/>
      <c r="L549" s="352"/>
    </row>
    <row r="550" spans="2:12" ht="14.25" customHeight="1">
      <c r="B550" s="260"/>
      <c r="L550" s="352"/>
    </row>
    <row r="551" spans="2:12" ht="14.25" customHeight="1">
      <c r="B551" s="260"/>
      <c r="L551" s="352"/>
    </row>
    <row r="552" spans="2:12" ht="14.25" customHeight="1">
      <c r="B552" s="260"/>
      <c r="L552" s="352"/>
    </row>
    <row r="553" spans="2:12" ht="14.25" customHeight="1">
      <c r="B553" s="260"/>
      <c r="L553" s="352"/>
    </row>
    <row r="554" spans="2:12" ht="14.25" customHeight="1">
      <c r="B554" s="260"/>
      <c r="L554" s="352"/>
    </row>
    <row r="555" spans="2:12" ht="14.25" customHeight="1">
      <c r="B555" s="260"/>
      <c r="L555" s="352"/>
    </row>
    <row r="556" spans="2:12" ht="14.25" customHeight="1">
      <c r="B556" s="260"/>
      <c r="L556" s="352"/>
    </row>
    <row r="557" spans="2:12" ht="14.25" customHeight="1">
      <c r="B557" s="260"/>
      <c r="L557" s="352"/>
    </row>
    <row r="558" spans="2:12" ht="14.25" customHeight="1">
      <c r="B558" s="260"/>
      <c r="L558" s="352"/>
    </row>
    <row r="559" spans="2:12" ht="14.25" customHeight="1">
      <c r="B559" s="260"/>
      <c r="L559" s="352"/>
    </row>
    <row r="560" spans="2:12" ht="14.25" customHeight="1">
      <c r="B560" s="260"/>
      <c r="L560" s="352"/>
    </row>
    <row r="561" spans="2:12" ht="14.25" customHeight="1">
      <c r="B561" s="260"/>
      <c r="L561" s="352"/>
    </row>
    <row r="562" spans="2:12" ht="14.25" customHeight="1">
      <c r="B562" s="260"/>
      <c r="L562" s="352"/>
    </row>
    <row r="563" spans="2:12" ht="14.25" customHeight="1">
      <c r="B563" s="260"/>
      <c r="L563" s="352"/>
    </row>
    <row r="564" spans="2:12" ht="14.25" customHeight="1">
      <c r="B564" s="260"/>
      <c r="L564" s="352"/>
    </row>
    <row r="565" spans="2:12" ht="14.25" customHeight="1">
      <c r="B565" s="260"/>
      <c r="L565" s="352"/>
    </row>
    <row r="566" spans="2:12" ht="14.25" customHeight="1">
      <c r="B566" s="260"/>
      <c r="L566" s="352"/>
    </row>
    <row r="567" spans="2:12" ht="14.25" customHeight="1">
      <c r="B567" s="260"/>
      <c r="L567" s="352"/>
    </row>
    <row r="568" spans="2:12" ht="14.25" customHeight="1">
      <c r="B568" s="260"/>
      <c r="L568" s="352"/>
    </row>
    <row r="569" spans="2:12" ht="14.25" customHeight="1">
      <c r="B569" s="260"/>
      <c r="L569" s="352"/>
    </row>
    <row r="570" spans="2:12" ht="14.25" customHeight="1">
      <c r="B570" s="260"/>
      <c r="L570" s="352"/>
    </row>
    <row r="571" spans="2:12" ht="14.25" customHeight="1">
      <c r="B571" s="260"/>
      <c r="L571" s="352"/>
    </row>
    <row r="572" spans="2:12" ht="14.25" customHeight="1">
      <c r="B572" s="260"/>
      <c r="L572" s="352"/>
    </row>
    <row r="573" spans="2:12" ht="14.25" customHeight="1">
      <c r="B573" s="260"/>
      <c r="L573" s="352"/>
    </row>
    <row r="574" spans="2:12" ht="14.25" customHeight="1">
      <c r="B574" s="260"/>
      <c r="L574" s="352"/>
    </row>
    <row r="575" spans="2:12" ht="14.25" customHeight="1">
      <c r="B575" s="260"/>
      <c r="L575" s="352"/>
    </row>
    <row r="576" spans="2:12" ht="14.25" customHeight="1">
      <c r="B576" s="260"/>
      <c r="L576" s="352"/>
    </row>
    <row r="577" spans="2:12" ht="14.25" customHeight="1">
      <c r="B577" s="260"/>
      <c r="L577" s="352"/>
    </row>
    <row r="578" spans="2:12" ht="14.25" customHeight="1">
      <c r="B578" s="260"/>
      <c r="L578" s="352"/>
    </row>
    <row r="579" spans="2:12" ht="14.25" customHeight="1">
      <c r="B579" s="260"/>
      <c r="L579" s="352"/>
    </row>
    <row r="580" spans="2:12" ht="14.25" customHeight="1">
      <c r="B580" s="260"/>
      <c r="L580" s="352"/>
    </row>
    <row r="581" spans="2:12" ht="14.25" customHeight="1">
      <c r="B581" s="260"/>
      <c r="L581" s="352"/>
    </row>
    <row r="582" spans="2:12" ht="14.25" customHeight="1">
      <c r="B582" s="260"/>
      <c r="L582" s="352"/>
    </row>
    <row r="583" spans="2:12" ht="14.25" customHeight="1">
      <c r="B583" s="260"/>
      <c r="L583" s="352"/>
    </row>
    <row r="584" spans="2:12" ht="14.25" customHeight="1">
      <c r="B584" s="260"/>
      <c r="L584" s="352"/>
    </row>
    <row r="585" spans="2:12" ht="14.25" customHeight="1">
      <c r="B585" s="260"/>
      <c r="L585" s="352"/>
    </row>
    <row r="586" spans="2:12" ht="14.25" customHeight="1">
      <c r="B586" s="260"/>
      <c r="L586" s="352"/>
    </row>
    <row r="587" spans="2:12" ht="14.25" customHeight="1">
      <c r="B587" s="260"/>
      <c r="L587" s="352"/>
    </row>
    <row r="588" spans="2:12" ht="14.25" customHeight="1">
      <c r="B588" s="260"/>
      <c r="L588" s="352"/>
    </row>
    <row r="589" spans="2:12" ht="14.25" customHeight="1">
      <c r="B589" s="260"/>
      <c r="L589" s="352"/>
    </row>
    <row r="590" spans="2:12" ht="14.25" customHeight="1">
      <c r="B590" s="260"/>
      <c r="L590" s="352"/>
    </row>
    <row r="591" spans="2:12" ht="14.25" customHeight="1">
      <c r="B591" s="260"/>
      <c r="L591" s="352"/>
    </row>
    <row r="592" spans="2:12" ht="14.25" customHeight="1">
      <c r="B592" s="260"/>
      <c r="L592" s="352"/>
    </row>
    <row r="593" spans="2:12" ht="14.25" customHeight="1">
      <c r="B593" s="260"/>
      <c r="L593" s="352"/>
    </row>
    <row r="594" spans="2:12" ht="14.25" customHeight="1">
      <c r="B594" s="260"/>
      <c r="L594" s="352"/>
    </row>
    <row r="595" spans="2:12" ht="14.25" customHeight="1">
      <c r="B595" s="260"/>
      <c r="L595" s="352"/>
    </row>
    <row r="596" spans="2:12" ht="14.25" customHeight="1">
      <c r="B596" s="260"/>
      <c r="L596" s="352"/>
    </row>
    <row r="597" spans="2:12" ht="14.25" customHeight="1">
      <c r="B597" s="260"/>
      <c r="L597" s="352"/>
    </row>
    <row r="598" spans="2:12" ht="14.25" customHeight="1">
      <c r="B598" s="260"/>
      <c r="L598" s="352"/>
    </row>
    <row r="599" spans="2:12" ht="14.25" customHeight="1">
      <c r="B599" s="260"/>
      <c r="L599" s="352"/>
    </row>
    <row r="600" spans="2:12" ht="14.25" customHeight="1">
      <c r="B600" s="260"/>
      <c r="L600" s="352"/>
    </row>
    <row r="601" spans="2:12" ht="14.25" customHeight="1">
      <c r="B601" s="260"/>
      <c r="L601" s="352"/>
    </row>
    <row r="602" spans="2:12" ht="14.25" customHeight="1">
      <c r="B602" s="260"/>
      <c r="L602" s="352"/>
    </row>
    <row r="603" spans="2:12" ht="14.25" customHeight="1">
      <c r="B603" s="260"/>
      <c r="L603" s="352"/>
    </row>
    <row r="604" spans="2:12" ht="14.25" customHeight="1">
      <c r="B604" s="260"/>
      <c r="L604" s="352"/>
    </row>
    <row r="605" spans="2:12" ht="14.25" customHeight="1">
      <c r="B605" s="260"/>
      <c r="L605" s="352"/>
    </row>
    <row r="606" spans="2:12" ht="14.25" customHeight="1">
      <c r="B606" s="260"/>
      <c r="L606" s="352"/>
    </row>
    <row r="607" spans="2:12" ht="14.25" customHeight="1">
      <c r="B607" s="260"/>
      <c r="L607" s="352"/>
    </row>
    <row r="608" spans="2:12" ht="14.25" customHeight="1">
      <c r="B608" s="260"/>
      <c r="L608" s="352"/>
    </row>
    <row r="609" spans="2:12" ht="14.25" customHeight="1">
      <c r="B609" s="260"/>
      <c r="L609" s="352"/>
    </row>
    <row r="610" spans="2:12" ht="14.25" customHeight="1">
      <c r="B610" s="260"/>
      <c r="L610" s="352"/>
    </row>
    <row r="611" spans="2:12" ht="14.25" customHeight="1">
      <c r="B611" s="260"/>
      <c r="L611" s="352"/>
    </row>
    <row r="612" spans="2:12" ht="14.25" customHeight="1">
      <c r="B612" s="260"/>
      <c r="L612" s="352"/>
    </row>
    <row r="613" spans="2:12" ht="14.25" customHeight="1">
      <c r="B613" s="260"/>
      <c r="L613" s="352"/>
    </row>
    <row r="614" spans="2:12" ht="14.25" customHeight="1">
      <c r="B614" s="260"/>
      <c r="L614" s="352"/>
    </row>
    <row r="615" spans="2:12" ht="14.25" customHeight="1">
      <c r="B615" s="260"/>
      <c r="L615" s="352"/>
    </row>
    <row r="616" spans="2:12" ht="14.25" customHeight="1">
      <c r="B616" s="260"/>
      <c r="L616" s="352"/>
    </row>
    <row r="617" spans="2:12" ht="14.25" customHeight="1">
      <c r="B617" s="260"/>
      <c r="L617" s="352"/>
    </row>
    <row r="618" spans="2:12" ht="14.25" customHeight="1">
      <c r="B618" s="260"/>
      <c r="L618" s="352"/>
    </row>
    <row r="619" spans="2:12" ht="14.25" customHeight="1">
      <c r="B619" s="260"/>
      <c r="L619" s="352"/>
    </row>
    <row r="620" spans="2:12" ht="14.25" customHeight="1">
      <c r="B620" s="260"/>
      <c r="L620" s="352"/>
    </row>
    <row r="621" spans="2:12" ht="14.25" customHeight="1">
      <c r="B621" s="260"/>
      <c r="L621" s="352"/>
    </row>
    <row r="622" spans="2:12" ht="14.25" customHeight="1">
      <c r="B622" s="260"/>
      <c r="L622" s="352"/>
    </row>
    <row r="623" spans="2:12" ht="14.25" customHeight="1">
      <c r="B623" s="260"/>
      <c r="L623" s="352"/>
    </row>
    <row r="624" spans="2:12" ht="14.25" customHeight="1">
      <c r="B624" s="260"/>
      <c r="L624" s="352"/>
    </row>
    <row r="625" spans="2:12" ht="14.25" customHeight="1">
      <c r="B625" s="260"/>
      <c r="L625" s="352"/>
    </row>
    <row r="626" spans="2:12" ht="14.25" customHeight="1">
      <c r="B626" s="260"/>
      <c r="L626" s="352"/>
    </row>
    <row r="627" spans="2:12" ht="14.25" customHeight="1">
      <c r="B627" s="260"/>
      <c r="L627" s="352"/>
    </row>
    <row r="628" spans="2:12" ht="14.25" customHeight="1">
      <c r="B628" s="260"/>
      <c r="L628" s="352"/>
    </row>
    <row r="629" spans="2:12" ht="14.25" customHeight="1">
      <c r="B629" s="260"/>
      <c r="L629" s="352"/>
    </row>
    <row r="630" spans="2:12" ht="14.25" customHeight="1">
      <c r="B630" s="260"/>
      <c r="L630" s="352"/>
    </row>
    <row r="631" spans="2:12" ht="14.25" customHeight="1">
      <c r="B631" s="260"/>
      <c r="L631" s="352"/>
    </row>
    <row r="632" spans="2:12" ht="14.25" customHeight="1">
      <c r="B632" s="260"/>
      <c r="L632" s="352"/>
    </row>
    <row r="633" spans="2:12" ht="14.25" customHeight="1">
      <c r="B633" s="260"/>
      <c r="L633" s="352"/>
    </row>
    <row r="634" spans="2:12" ht="14.25" customHeight="1">
      <c r="B634" s="260"/>
      <c r="L634" s="352"/>
    </row>
    <row r="635" spans="2:12" ht="14.25" customHeight="1">
      <c r="B635" s="260"/>
      <c r="L635" s="352"/>
    </row>
    <row r="636" spans="2:12" ht="14.25" customHeight="1">
      <c r="B636" s="260"/>
      <c r="L636" s="352"/>
    </row>
    <row r="637" spans="2:12" ht="14.25" customHeight="1">
      <c r="B637" s="260"/>
      <c r="L637" s="352"/>
    </row>
    <row r="638" spans="2:12" ht="14.25" customHeight="1">
      <c r="B638" s="260"/>
      <c r="L638" s="352"/>
    </row>
    <row r="639" spans="2:12" ht="14.25" customHeight="1">
      <c r="B639" s="260"/>
      <c r="L639" s="352"/>
    </row>
    <row r="640" spans="2:12" ht="14.25" customHeight="1">
      <c r="B640" s="260"/>
      <c r="L640" s="352"/>
    </row>
    <row r="641" spans="2:12" ht="14.25" customHeight="1">
      <c r="B641" s="260"/>
      <c r="L641" s="352"/>
    </row>
    <row r="642" spans="2:12" ht="14.25" customHeight="1">
      <c r="B642" s="260"/>
      <c r="L642" s="352"/>
    </row>
    <row r="643" spans="2:12" ht="14.25" customHeight="1">
      <c r="B643" s="260"/>
      <c r="L643" s="352"/>
    </row>
    <row r="644" spans="2:12" ht="14.25" customHeight="1">
      <c r="B644" s="260"/>
      <c r="L644" s="352"/>
    </row>
    <row r="645" spans="2:12" ht="14.25" customHeight="1">
      <c r="B645" s="260"/>
      <c r="L645" s="352"/>
    </row>
    <row r="646" spans="2:12" ht="14.25" customHeight="1">
      <c r="B646" s="260"/>
      <c r="L646" s="352"/>
    </row>
    <row r="647" spans="2:12" ht="14.25" customHeight="1">
      <c r="B647" s="260"/>
      <c r="L647" s="352"/>
    </row>
    <row r="648" spans="2:12" ht="14.25" customHeight="1">
      <c r="B648" s="260"/>
      <c r="L648" s="352"/>
    </row>
    <row r="649" spans="2:12" ht="14.25" customHeight="1">
      <c r="B649" s="260"/>
      <c r="L649" s="352"/>
    </row>
    <row r="650" spans="2:12" ht="14.25" customHeight="1">
      <c r="B650" s="260"/>
      <c r="L650" s="352"/>
    </row>
    <row r="651" spans="2:12" ht="14.25" customHeight="1">
      <c r="B651" s="260"/>
      <c r="L651" s="352"/>
    </row>
    <row r="652" spans="2:12" ht="14.25" customHeight="1">
      <c r="B652" s="260"/>
      <c r="L652" s="352"/>
    </row>
    <row r="653" spans="2:12" ht="14.25" customHeight="1">
      <c r="B653" s="260"/>
      <c r="L653" s="352"/>
    </row>
    <row r="654" spans="2:12" ht="14.25" customHeight="1">
      <c r="B654" s="260"/>
      <c r="L654" s="352"/>
    </row>
    <row r="655" spans="2:12" ht="14.25" customHeight="1">
      <c r="B655" s="260"/>
      <c r="L655" s="352"/>
    </row>
    <row r="656" spans="2:12" ht="14.25" customHeight="1">
      <c r="B656" s="260"/>
      <c r="L656" s="352"/>
    </row>
    <row r="657" spans="2:12" ht="14.25" customHeight="1">
      <c r="B657" s="260"/>
      <c r="L657" s="352"/>
    </row>
    <row r="658" spans="2:12" ht="14.25" customHeight="1">
      <c r="B658" s="260"/>
      <c r="L658" s="352"/>
    </row>
    <row r="659" spans="2:12" ht="14.25" customHeight="1">
      <c r="B659" s="260"/>
      <c r="L659" s="352"/>
    </row>
    <row r="660" spans="2:12" ht="14.25" customHeight="1">
      <c r="B660" s="260"/>
      <c r="L660" s="352"/>
    </row>
    <row r="661" spans="2:12" ht="14.25" customHeight="1">
      <c r="B661" s="260"/>
      <c r="L661" s="352"/>
    </row>
    <row r="662" spans="2:12" ht="14.25" customHeight="1">
      <c r="B662" s="260"/>
      <c r="L662" s="352"/>
    </row>
    <row r="663" spans="2:12" ht="14.25" customHeight="1">
      <c r="B663" s="260"/>
      <c r="L663" s="352"/>
    </row>
    <row r="664" spans="2:12" ht="14.25" customHeight="1">
      <c r="B664" s="260"/>
      <c r="L664" s="352"/>
    </row>
    <row r="665" spans="2:12" ht="14.25" customHeight="1">
      <c r="B665" s="260"/>
      <c r="L665" s="352"/>
    </row>
    <row r="666" spans="2:12" ht="14.25" customHeight="1">
      <c r="B666" s="260"/>
      <c r="L666" s="352"/>
    </row>
    <row r="667" spans="2:12" ht="14.25" customHeight="1">
      <c r="B667" s="260"/>
      <c r="L667" s="352"/>
    </row>
    <row r="668" spans="2:12" ht="14.25" customHeight="1">
      <c r="B668" s="260"/>
      <c r="L668" s="352"/>
    </row>
    <row r="669" spans="2:12" ht="14.25" customHeight="1">
      <c r="B669" s="260"/>
      <c r="L669" s="352"/>
    </row>
    <row r="670" spans="2:12" ht="14.25" customHeight="1">
      <c r="B670" s="260"/>
      <c r="L670" s="352"/>
    </row>
    <row r="671" spans="2:12" ht="14.25" customHeight="1">
      <c r="B671" s="260"/>
      <c r="L671" s="352"/>
    </row>
    <row r="672" spans="2:12" ht="14.25" customHeight="1">
      <c r="B672" s="260"/>
      <c r="L672" s="352"/>
    </row>
    <row r="673" spans="2:12" ht="14.25" customHeight="1">
      <c r="B673" s="260"/>
      <c r="L673" s="352"/>
    </row>
    <row r="674" spans="2:12" ht="14.25" customHeight="1">
      <c r="B674" s="260"/>
      <c r="L674" s="352"/>
    </row>
    <row r="675" spans="2:12" ht="14.25" customHeight="1">
      <c r="B675" s="260"/>
      <c r="L675" s="352"/>
    </row>
    <row r="676" spans="2:12" ht="14.25" customHeight="1">
      <c r="B676" s="260"/>
      <c r="L676" s="352"/>
    </row>
    <row r="677" spans="2:12" ht="14.25" customHeight="1">
      <c r="B677" s="260"/>
      <c r="L677" s="352"/>
    </row>
    <row r="678" spans="2:12" ht="14.25" customHeight="1">
      <c r="B678" s="260"/>
      <c r="L678" s="352"/>
    </row>
    <row r="679" spans="2:12" ht="14.25" customHeight="1">
      <c r="B679" s="260"/>
      <c r="L679" s="352"/>
    </row>
    <row r="680" spans="2:12" ht="14.25" customHeight="1">
      <c r="B680" s="260"/>
      <c r="L680" s="352"/>
    </row>
    <row r="681" spans="2:12" ht="14.25" customHeight="1">
      <c r="B681" s="260"/>
      <c r="L681" s="352"/>
    </row>
    <row r="682" spans="2:12" ht="14.25" customHeight="1">
      <c r="B682" s="260"/>
      <c r="L682" s="352"/>
    </row>
    <row r="683" spans="2:12" ht="14.25" customHeight="1">
      <c r="B683" s="260"/>
      <c r="L683" s="352"/>
    </row>
    <row r="684" spans="2:12" ht="14.25" customHeight="1">
      <c r="B684" s="260"/>
      <c r="L684" s="352"/>
    </row>
    <row r="685" spans="2:12" ht="14.25" customHeight="1">
      <c r="B685" s="260"/>
      <c r="L685" s="352"/>
    </row>
    <row r="686" spans="2:12" ht="14.25" customHeight="1">
      <c r="B686" s="260"/>
      <c r="L686" s="352"/>
    </row>
    <row r="687" spans="2:12" ht="14.25" customHeight="1">
      <c r="B687" s="260"/>
      <c r="L687" s="352"/>
    </row>
    <row r="688" spans="2:12" ht="14.25" customHeight="1">
      <c r="B688" s="260"/>
      <c r="L688" s="352"/>
    </row>
    <row r="689" spans="2:12" ht="14.25" customHeight="1">
      <c r="B689" s="260"/>
      <c r="L689" s="352"/>
    </row>
    <row r="690" spans="2:12" ht="14.25" customHeight="1">
      <c r="B690" s="260"/>
      <c r="L690" s="352"/>
    </row>
    <row r="691" spans="2:12" ht="14.25" customHeight="1">
      <c r="B691" s="260"/>
      <c r="L691" s="352"/>
    </row>
    <row r="692" spans="2:12" ht="14.25" customHeight="1">
      <c r="B692" s="260"/>
      <c r="L692" s="352"/>
    </row>
    <row r="693" spans="2:12" ht="14.25" customHeight="1">
      <c r="B693" s="260"/>
      <c r="L693" s="352"/>
    </row>
    <row r="694" spans="2:12" ht="14.25" customHeight="1">
      <c r="B694" s="260"/>
      <c r="L694" s="352"/>
    </row>
    <row r="695" spans="2:12" ht="14.25" customHeight="1">
      <c r="B695" s="260"/>
      <c r="L695" s="352"/>
    </row>
    <row r="696" spans="2:12" ht="14.25" customHeight="1">
      <c r="B696" s="260"/>
      <c r="L696" s="352"/>
    </row>
    <row r="697" spans="2:12" ht="14.25" customHeight="1">
      <c r="B697" s="260"/>
      <c r="L697" s="352"/>
    </row>
    <row r="698" spans="2:12" ht="14.25" customHeight="1">
      <c r="B698" s="260"/>
      <c r="L698" s="352"/>
    </row>
    <row r="699" spans="2:12" ht="14.25" customHeight="1">
      <c r="B699" s="260"/>
      <c r="L699" s="352"/>
    </row>
    <row r="700" spans="2:12" ht="14.25" customHeight="1">
      <c r="B700" s="260"/>
      <c r="L700" s="352"/>
    </row>
    <row r="701" spans="2:12" ht="14.25" customHeight="1">
      <c r="B701" s="260"/>
      <c r="L701" s="352"/>
    </row>
    <row r="702" spans="2:12" ht="14.25" customHeight="1">
      <c r="B702" s="260"/>
      <c r="L702" s="352"/>
    </row>
    <row r="703" spans="2:12" ht="14.25" customHeight="1">
      <c r="B703" s="260"/>
      <c r="L703" s="352"/>
    </row>
    <row r="704" spans="2:12" ht="14.25" customHeight="1">
      <c r="B704" s="260"/>
      <c r="L704" s="352"/>
    </row>
    <row r="705" spans="2:12" ht="14.25" customHeight="1">
      <c r="B705" s="260"/>
      <c r="L705" s="352"/>
    </row>
    <row r="706" spans="2:12" ht="14.25" customHeight="1">
      <c r="B706" s="260"/>
      <c r="L706" s="352"/>
    </row>
    <row r="707" spans="2:12" ht="14.25" customHeight="1">
      <c r="B707" s="260"/>
      <c r="L707" s="352"/>
    </row>
    <row r="708" spans="2:12" ht="14.25" customHeight="1">
      <c r="B708" s="260"/>
      <c r="L708" s="352"/>
    </row>
    <row r="709" spans="2:12" ht="14.25" customHeight="1">
      <c r="B709" s="260"/>
      <c r="L709" s="352"/>
    </row>
    <row r="710" spans="2:12" ht="14.25" customHeight="1">
      <c r="B710" s="260"/>
      <c r="L710" s="352"/>
    </row>
    <row r="711" spans="2:12" ht="14.25" customHeight="1">
      <c r="B711" s="260"/>
      <c r="L711" s="352"/>
    </row>
    <row r="712" spans="2:12" ht="14.25" customHeight="1">
      <c r="B712" s="260"/>
      <c r="L712" s="352"/>
    </row>
    <row r="713" spans="2:12" ht="14.25" customHeight="1">
      <c r="B713" s="260"/>
      <c r="L713" s="352"/>
    </row>
    <row r="714" spans="2:12" ht="14.25" customHeight="1">
      <c r="B714" s="260"/>
      <c r="L714" s="352"/>
    </row>
    <row r="715" spans="2:12" ht="14.25" customHeight="1">
      <c r="B715" s="260"/>
      <c r="L715" s="352"/>
    </row>
    <row r="716" spans="2:12" ht="14.25" customHeight="1">
      <c r="B716" s="260"/>
      <c r="L716" s="352"/>
    </row>
    <row r="717" spans="2:12" ht="14.25" customHeight="1">
      <c r="B717" s="260"/>
      <c r="L717" s="352"/>
    </row>
    <row r="718" spans="2:12" ht="14.25" customHeight="1">
      <c r="B718" s="260"/>
      <c r="L718" s="352"/>
    </row>
    <row r="719" spans="2:12" ht="14.25" customHeight="1">
      <c r="B719" s="260"/>
      <c r="L719" s="352"/>
    </row>
    <row r="720" spans="2:12" ht="14.25" customHeight="1">
      <c r="B720" s="260"/>
      <c r="L720" s="352"/>
    </row>
    <row r="721" spans="2:12" ht="14.25" customHeight="1">
      <c r="B721" s="260"/>
      <c r="L721" s="352"/>
    </row>
    <row r="722" spans="2:12" ht="14.25" customHeight="1">
      <c r="B722" s="260"/>
      <c r="L722" s="352"/>
    </row>
    <row r="723" spans="2:12" ht="14.25" customHeight="1">
      <c r="B723" s="260"/>
      <c r="L723" s="352"/>
    </row>
    <row r="724" spans="2:12" ht="14.25" customHeight="1">
      <c r="B724" s="260"/>
      <c r="L724" s="352"/>
    </row>
    <row r="725" spans="2:12" ht="14.25" customHeight="1">
      <c r="B725" s="260"/>
      <c r="L725" s="352"/>
    </row>
    <row r="726" spans="2:12" ht="14.25" customHeight="1">
      <c r="B726" s="260"/>
      <c r="L726" s="352"/>
    </row>
    <row r="727" spans="2:12" ht="14.25" customHeight="1">
      <c r="B727" s="260"/>
      <c r="L727" s="352"/>
    </row>
    <row r="728" spans="2:12" ht="14.25" customHeight="1">
      <c r="B728" s="260"/>
      <c r="L728" s="352"/>
    </row>
    <row r="729" spans="2:12" ht="14.25" customHeight="1">
      <c r="B729" s="260"/>
      <c r="L729" s="352"/>
    </row>
    <row r="730" spans="2:12" ht="14.25" customHeight="1">
      <c r="B730" s="260"/>
      <c r="L730" s="352"/>
    </row>
    <row r="731" spans="2:12" ht="14.25" customHeight="1">
      <c r="B731" s="260"/>
      <c r="L731" s="352"/>
    </row>
    <row r="732" spans="2:12" ht="14.25" customHeight="1">
      <c r="B732" s="260"/>
      <c r="L732" s="352"/>
    </row>
    <row r="733" spans="2:12" ht="14.25" customHeight="1">
      <c r="B733" s="260"/>
      <c r="L733" s="352"/>
    </row>
    <row r="734" spans="2:12" ht="14.25" customHeight="1">
      <c r="B734" s="260"/>
      <c r="L734" s="352"/>
    </row>
    <row r="735" spans="2:12" ht="14.25" customHeight="1">
      <c r="B735" s="260"/>
      <c r="L735" s="352"/>
    </row>
    <row r="736" spans="2:12" ht="14.25" customHeight="1">
      <c r="B736" s="260"/>
      <c r="L736" s="352"/>
    </row>
    <row r="737" spans="2:12" ht="14.25" customHeight="1">
      <c r="B737" s="260"/>
      <c r="L737" s="352"/>
    </row>
    <row r="738" spans="2:12" ht="14.25" customHeight="1">
      <c r="B738" s="260"/>
      <c r="L738" s="352"/>
    </row>
    <row r="739" spans="2:12" ht="14.25" customHeight="1">
      <c r="B739" s="260"/>
      <c r="L739" s="352"/>
    </row>
    <row r="740" spans="2:12" ht="14.25" customHeight="1">
      <c r="B740" s="260"/>
      <c r="L740" s="352"/>
    </row>
    <row r="741" spans="2:12" ht="14.25" customHeight="1">
      <c r="B741" s="260"/>
      <c r="L741" s="352"/>
    </row>
    <row r="742" spans="2:12" ht="14.25" customHeight="1">
      <c r="B742" s="260"/>
      <c r="L742" s="352"/>
    </row>
    <row r="743" spans="2:12" ht="14.25" customHeight="1">
      <c r="B743" s="260"/>
      <c r="L743" s="352"/>
    </row>
    <row r="744" spans="2:12" ht="14.25" customHeight="1">
      <c r="B744" s="260"/>
      <c r="L744" s="352"/>
    </row>
    <row r="745" spans="2:12" ht="14.25" customHeight="1">
      <c r="B745" s="260"/>
      <c r="L745" s="352"/>
    </row>
    <row r="746" spans="2:12" ht="14.25" customHeight="1">
      <c r="B746" s="260"/>
      <c r="L746" s="352"/>
    </row>
    <row r="747" spans="2:12" ht="14.25" customHeight="1">
      <c r="B747" s="260"/>
      <c r="L747" s="352"/>
    </row>
    <row r="748" spans="2:12" ht="14.25" customHeight="1">
      <c r="B748" s="260"/>
      <c r="L748" s="352"/>
    </row>
    <row r="749" spans="2:12" ht="14.25" customHeight="1">
      <c r="B749" s="260"/>
      <c r="L749" s="352"/>
    </row>
    <row r="750" spans="2:12" ht="14.25" customHeight="1">
      <c r="B750" s="260"/>
      <c r="L750" s="352"/>
    </row>
    <row r="751" spans="2:12" ht="14.25" customHeight="1">
      <c r="B751" s="260"/>
      <c r="L751" s="352"/>
    </row>
    <row r="752" spans="2:12" ht="14.25" customHeight="1">
      <c r="B752" s="260"/>
      <c r="L752" s="352"/>
    </row>
    <row r="753" spans="2:12" ht="14.25" customHeight="1">
      <c r="B753" s="260"/>
      <c r="L753" s="352"/>
    </row>
    <row r="754" spans="2:12" ht="14.25" customHeight="1">
      <c r="B754" s="260"/>
      <c r="L754" s="352"/>
    </row>
    <row r="755" spans="2:12" ht="14.25" customHeight="1">
      <c r="B755" s="260"/>
      <c r="L755" s="352"/>
    </row>
    <row r="756" spans="2:12" ht="14.25" customHeight="1">
      <c r="B756" s="260"/>
      <c r="L756" s="352"/>
    </row>
    <row r="757" spans="2:12" ht="14.25" customHeight="1">
      <c r="B757" s="260"/>
      <c r="L757" s="352"/>
    </row>
    <row r="758" spans="2:12" ht="14.25" customHeight="1">
      <c r="B758" s="260"/>
      <c r="L758" s="352"/>
    </row>
    <row r="759" spans="2:12" ht="14.25" customHeight="1">
      <c r="B759" s="260"/>
      <c r="L759" s="352"/>
    </row>
    <row r="760" spans="2:12" ht="14.25" customHeight="1">
      <c r="B760" s="260"/>
      <c r="L760" s="352"/>
    </row>
    <row r="761" spans="2:12" ht="14.25" customHeight="1">
      <c r="B761" s="260"/>
      <c r="L761" s="352"/>
    </row>
    <row r="762" spans="2:12" ht="14.25" customHeight="1">
      <c r="B762" s="260"/>
      <c r="L762" s="352"/>
    </row>
    <row r="763" spans="2:12" ht="14.25" customHeight="1">
      <c r="B763" s="260"/>
      <c r="L763" s="352"/>
    </row>
    <row r="764" spans="2:12" ht="14.25" customHeight="1">
      <c r="B764" s="260"/>
      <c r="L764" s="352"/>
    </row>
    <row r="765" spans="2:12" ht="14.25" customHeight="1">
      <c r="B765" s="260"/>
      <c r="L765" s="352"/>
    </row>
    <row r="766" spans="2:12" ht="14.25" customHeight="1">
      <c r="B766" s="260"/>
      <c r="L766" s="352"/>
    </row>
    <row r="767" spans="2:12" ht="14.25" customHeight="1">
      <c r="B767" s="260"/>
      <c r="L767" s="352"/>
    </row>
    <row r="768" spans="2:12" ht="14.25" customHeight="1">
      <c r="B768" s="260"/>
      <c r="L768" s="352"/>
    </row>
    <row r="769" spans="2:12" ht="14.25" customHeight="1">
      <c r="B769" s="260"/>
      <c r="L769" s="352"/>
    </row>
    <row r="770" spans="2:12" ht="14.25" customHeight="1">
      <c r="B770" s="260"/>
      <c r="L770" s="352"/>
    </row>
    <row r="771" spans="2:12" ht="14.25" customHeight="1">
      <c r="B771" s="260"/>
      <c r="L771" s="352"/>
    </row>
    <row r="772" spans="2:12" ht="14.25" customHeight="1">
      <c r="B772" s="260"/>
      <c r="L772" s="352"/>
    </row>
    <row r="773" spans="2:12" ht="14.25" customHeight="1">
      <c r="B773" s="260"/>
      <c r="L773" s="352"/>
    </row>
    <row r="774" spans="2:12" ht="14.25" customHeight="1">
      <c r="B774" s="260"/>
      <c r="L774" s="352"/>
    </row>
    <row r="775" spans="2:12" ht="14.25" customHeight="1">
      <c r="B775" s="260"/>
      <c r="L775" s="352"/>
    </row>
    <row r="776" spans="2:12" ht="14.25" customHeight="1">
      <c r="B776" s="260"/>
      <c r="L776" s="352"/>
    </row>
    <row r="777" spans="2:12" ht="14.25" customHeight="1">
      <c r="B777" s="260"/>
      <c r="L777" s="352"/>
    </row>
    <row r="778" spans="2:12" ht="14.25" customHeight="1">
      <c r="B778" s="260"/>
      <c r="L778" s="352"/>
    </row>
    <row r="779" spans="2:12" ht="14.25" customHeight="1">
      <c r="B779" s="260"/>
      <c r="L779" s="352"/>
    </row>
    <row r="780" spans="2:12" ht="14.25" customHeight="1">
      <c r="B780" s="260"/>
      <c r="L780" s="352"/>
    </row>
    <row r="781" spans="2:12" ht="14.25" customHeight="1">
      <c r="B781" s="260"/>
      <c r="L781" s="352"/>
    </row>
    <row r="782" spans="2:12" ht="14.25" customHeight="1">
      <c r="B782" s="260"/>
      <c r="L782" s="352"/>
    </row>
    <row r="783" spans="2:12" ht="14.25" customHeight="1">
      <c r="B783" s="260"/>
      <c r="L783" s="352"/>
    </row>
    <row r="784" spans="2:12" ht="14.25" customHeight="1">
      <c r="B784" s="260"/>
      <c r="L784" s="352"/>
    </row>
    <row r="785" spans="2:12" ht="14.25" customHeight="1">
      <c r="B785" s="260"/>
      <c r="L785" s="352"/>
    </row>
    <row r="786" spans="2:12" ht="14.25" customHeight="1">
      <c r="B786" s="260"/>
      <c r="L786" s="352"/>
    </row>
    <row r="787" spans="2:12" ht="14.25" customHeight="1">
      <c r="B787" s="260"/>
      <c r="L787" s="352"/>
    </row>
    <row r="788" spans="2:12" ht="14.25" customHeight="1">
      <c r="B788" s="260"/>
      <c r="L788" s="352"/>
    </row>
    <row r="789" spans="2:12" ht="14.25" customHeight="1">
      <c r="B789" s="260"/>
      <c r="L789" s="352"/>
    </row>
    <row r="790" spans="2:12" ht="14.25" customHeight="1">
      <c r="B790" s="260"/>
      <c r="L790" s="352"/>
    </row>
    <row r="791" spans="2:12" ht="14.25" customHeight="1">
      <c r="B791" s="260"/>
      <c r="L791" s="352"/>
    </row>
    <row r="792" spans="2:12" ht="14.25" customHeight="1">
      <c r="B792" s="260"/>
      <c r="L792" s="352"/>
    </row>
    <row r="793" spans="2:12" ht="14.25" customHeight="1">
      <c r="B793" s="260"/>
      <c r="L793" s="352"/>
    </row>
    <row r="794" spans="2:12" ht="14.25" customHeight="1">
      <c r="B794" s="260"/>
      <c r="L794" s="352"/>
    </row>
    <row r="795" spans="2:12" ht="14.25" customHeight="1">
      <c r="B795" s="260"/>
      <c r="L795" s="352"/>
    </row>
    <row r="796" spans="2:12" ht="14.25" customHeight="1">
      <c r="B796" s="260"/>
      <c r="L796" s="352"/>
    </row>
    <row r="797" spans="2:12" ht="14.25" customHeight="1">
      <c r="B797" s="260"/>
      <c r="L797" s="352"/>
    </row>
    <row r="798" spans="2:12" ht="14.25" customHeight="1">
      <c r="B798" s="260"/>
      <c r="L798" s="352"/>
    </row>
    <row r="799" spans="2:12" ht="14.25" customHeight="1">
      <c r="B799" s="260"/>
      <c r="L799" s="352"/>
    </row>
    <row r="800" spans="2:12" ht="14.25" customHeight="1">
      <c r="B800" s="260"/>
      <c r="L800" s="352"/>
    </row>
    <row r="801" spans="2:12" ht="14.25" customHeight="1">
      <c r="B801" s="260"/>
      <c r="L801" s="352"/>
    </row>
    <row r="802" spans="2:12" ht="14.25" customHeight="1">
      <c r="B802" s="260"/>
      <c r="L802" s="352"/>
    </row>
    <row r="803" spans="2:12" ht="14.25" customHeight="1">
      <c r="B803" s="260"/>
      <c r="L803" s="352"/>
    </row>
    <row r="804" spans="2:12" ht="14.25" customHeight="1">
      <c r="B804" s="260"/>
      <c r="L804" s="352"/>
    </row>
    <row r="805" spans="2:12" ht="14.25" customHeight="1">
      <c r="B805" s="260"/>
      <c r="L805" s="352"/>
    </row>
    <row r="806" spans="2:12" ht="14.25" customHeight="1">
      <c r="B806" s="260"/>
      <c r="L806" s="352"/>
    </row>
    <row r="807" spans="2:12" ht="14.25" customHeight="1">
      <c r="B807" s="260"/>
      <c r="L807" s="352"/>
    </row>
    <row r="808" spans="2:12" ht="14.25" customHeight="1">
      <c r="B808" s="260"/>
      <c r="L808" s="352"/>
    </row>
    <row r="809" spans="2:12" ht="14.25" customHeight="1">
      <c r="B809" s="260"/>
      <c r="L809" s="352"/>
    </row>
    <row r="810" spans="2:12" ht="14.25" customHeight="1">
      <c r="B810" s="260"/>
      <c r="L810" s="352"/>
    </row>
    <row r="811" spans="2:12" ht="14.25" customHeight="1">
      <c r="B811" s="260"/>
      <c r="L811" s="352"/>
    </row>
    <row r="812" spans="2:12" ht="14.25" customHeight="1">
      <c r="B812" s="260"/>
      <c r="L812" s="352"/>
    </row>
    <row r="813" spans="2:12" ht="14.25" customHeight="1">
      <c r="B813" s="260"/>
      <c r="L813" s="352"/>
    </row>
    <row r="814" spans="2:12" ht="14.25" customHeight="1">
      <c r="B814" s="260"/>
      <c r="L814" s="352"/>
    </row>
    <row r="815" spans="2:12" ht="14.25" customHeight="1">
      <c r="B815" s="260"/>
      <c r="L815" s="352"/>
    </row>
    <row r="816" spans="2:12" ht="14.25" customHeight="1">
      <c r="B816" s="260"/>
      <c r="L816" s="352"/>
    </row>
    <row r="817" spans="2:12" ht="14.25" customHeight="1">
      <c r="B817" s="260"/>
      <c r="L817" s="352"/>
    </row>
    <row r="818" spans="2:12" ht="14.25" customHeight="1">
      <c r="B818" s="260"/>
      <c r="L818" s="352"/>
    </row>
    <row r="819" spans="2:12" ht="14.25" customHeight="1">
      <c r="B819" s="260"/>
      <c r="L819" s="352"/>
    </row>
    <row r="820" spans="2:12" ht="14.25" customHeight="1">
      <c r="B820" s="260"/>
      <c r="L820" s="352"/>
    </row>
    <row r="821" spans="2:12" ht="14.25" customHeight="1">
      <c r="B821" s="260"/>
      <c r="L821" s="352"/>
    </row>
    <row r="822" spans="2:12" ht="14.25" customHeight="1">
      <c r="B822" s="260"/>
      <c r="L822" s="352"/>
    </row>
    <row r="823" spans="2:12" ht="14.25" customHeight="1">
      <c r="B823" s="260"/>
      <c r="L823" s="352"/>
    </row>
    <row r="824" spans="2:12" ht="14.25" customHeight="1">
      <c r="B824" s="260"/>
      <c r="L824" s="352"/>
    </row>
    <row r="825" spans="2:12" ht="14.25" customHeight="1">
      <c r="B825" s="260"/>
      <c r="L825" s="352"/>
    </row>
    <row r="826" spans="2:12" ht="14.25" customHeight="1">
      <c r="B826" s="260"/>
      <c r="L826" s="352"/>
    </row>
    <row r="827" spans="2:12" ht="14.25" customHeight="1">
      <c r="B827" s="260"/>
      <c r="L827" s="352"/>
    </row>
    <row r="828" spans="2:12" ht="14.25" customHeight="1">
      <c r="B828" s="260"/>
      <c r="L828" s="352"/>
    </row>
    <row r="829" spans="2:12" ht="14.25" customHeight="1">
      <c r="B829" s="260"/>
      <c r="L829" s="352"/>
    </row>
    <row r="830" spans="2:12" ht="14.25" customHeight="1">
      <c r="B830" s="260"/>
      <c r="L830" s="352"/>
    </row>
    <row r="831" spans="2:12" ht="14.25" customHeight="1">
      <c r="B831" s="260"/>
      <c r="L831" s="352"/>
    </row>
    <row r="832" spans="2:12" ht="14.25" customHeight="1">
      <c r="B832" s="260"/>
      <c r="L832" s="352"/>
    </row>
    <row r="833" spans="2:12" ht="14.25" customHeight="1">
      <c r="B833" s="260"/>
      <c r="L833" s="352"/>
    </row>
    <row r="834" spans="2:12" ht="14.25" customHeight="1">
      <c r="B834" s="260"/>
      <c r="L834" s="352"/>
    </row>
    <row r="835" spans="2:12" ht="14.25" customHeight="1">
      <c r="B835" s="260"/>
      <c r="L835" s="352"/>
    </row>
    <row r="836" spans="2:12" ht="14.25" customHeight="1">
      <c r="B836" s="260"/>
      <c r="L836" s="352"/>
    </row>
    <row r="837" spans="2:12" ht="14.25" customHeight="1">
      <c r="B837" s="260"/>
      <c r="L837" s="352"/>
    </row>
    <row r="838" spans="2:12" ht="14.25" customHeight="1">
      <c r="B838" s="260"/>
      <c r="L838" s="352"/>
    </row>
    <row r="839" spans="2:12" ht="14.25" customHeight="1">
      <c r="B839" s="260"/>
      <c r="L839" s="352"/>
    </row>
    <row r="840" spans="2:12" ht="14.25" customHeight="1">
      <c r="B840" s="260"/>
      <c r="L840" s="352"/>
    </row>
    <row r="841" spans="2:12" ht="14.25" customHeight="1">
      <c r="B841" s="260"/>
      <c r="L841" s="352"/>
    </row>
    <row r="842" spans="2:12" ht="14.25" customHeight="1">
      <c r="B842" s="260"/>
      <c r="L842" s="352"/>
    </row>
    <row r="843" spans="2:12" ht="14.25" customHeight="1">
      <c r="B843" s="260"/>
      <c r="L843" s="352"/>
    </row>
    <row r="844" spans="2:12" ht="14.25" customHeight="1">
      <c r="B844" s="260"/>
      <c r="L844" s="352"/>
    </row>
    <row r="845" spans="2:12" ht="14.25" customHeight="1">
      <c r="B845" s="260"/>
      <c r="L845" s="352"/>
    </row>
    <row r="846" spans="2:12" ht="14.25" customHeight="1">
      <c r="B846" s="260"/>
      <c r="L846" s="352"/>
    </row>
    <row r="847" spans="2:12" ht="14.25" customHeight="1">
      <c r="B847" s="260"/>
      <c r="L847" s="352"/>
    </row>
    <row r="848" spans="2:12" ht="14.25" customHeight="1">
      <c r="B848" s="260"/>
      <c r="L848" s="352"/>
    </row>
    <row r="849" spans="2:12" ht="14.25" customHeight="1">
      <c r="B849" s="260"/>
      <c r="L849" s="352"/>
    </row>
    <row r="850" spans="2:12" ht="14.25" customHeight="1">
      <c r="B850" s="260"/>
      <c r="L850" s="352"/>
    </row>
    <row r="851" spans="2:12" ht="14.25" customHeight="1">
      <c r="B851" s="260"/>
      <c r="L851" s="352"/>
    </row>
    <row r="852" spans="2:12" ht="14.25" customHeight="1">
      <c r="B852" s="260"/>
      <c r="L852" s="352"/>
    </row>
    <row r="853" spans="2:12" ht="14.25" customHeight="1">
      <c r="B853" s="260"/>
      <c r="L853" s="352"/>
    </row>
    <row r="854" spans="2:12" ht="14.25" customHeight="1">
      <c r="B854" s="260"/>
      <c r="L854" s="352"/>
    </row>
    <row r="855" spans="2:12" ht="14.25" customHeight="1">
      <c r="B855" s="260"/>
      <c r="L855" s="352"/>
    </row>
    <row r="856" spans="2:12" ht="14.25" customHeight="1">
      <c r="B856" s="260"/>
      <c r="L856" s="352"/>
    </row>
    <row r="857" spans="2:12" ht="14.25" customHeight="1">
      <c r="B857" s="260"/>
      <c r="L857" s="352"/>
    </row>
    <row r="858" spans="2:12" ht="14.25" customHeight="1">
      <c r="B858" s="260"/>
      <c r="L858" s="352"/>
    </row>
    <row r="859" spans="2:12" ht="14.25" customHeight="1">
      <c r="B859" s="260"/>
      <c r="L859" s="352"/>
    </row>
    <row r="860" spans="2:12" ht="14.25" customHeight="1">
      <c r="B860" s="260"/>
      <c r="L860" s="352"/>
    </row>
    <row r="861" spans="2:12" ht="14.25" customHeight="1">
      <c r="B861" s="260"/>
      <c r="L861" s="352"/>
    </row>
    <row r="862" spans="2:12" ht="14.25" customHeight="1">
      <c r="B862" s="260"/>
      <c r="L862" s="352"/>
    </row>
    <row r="863" spans="2:12" ht="14.25" customHeight="1">
      <c r="B863" s="260"/>
      <c r="L863" s="352"/>
    </row>
    <row r="864" spans="2:12" ht="14.25" customHeight="1">
      <c r="B864" s="260"/>
      <c r="L864" s="352"/>
    </row>
    <row r="865" spans="2:12" ht="14.25" customHeight="1">
      <c r="B865" s="260"/>
      <c r="L865" s="352"/>
    </row>
    <row r="866" spans="2:12" ht="14.25" customHeight="1">
      <c r="B866" s="260"/>
      <c r="L866" s="352"/>
    </row>
    <row r="867" spans="2:12" ht="14.25" customHeight="1">
      <c r="B867" s="260"/>
      <c r="L867" s="352"/>
    </row>
    <row r="868" spans="2:12" ht="14.25" customHeight="1">
      <c r="B868" s="260"/>
      <c r="L868" s="352"/>
    </row>
    <row r="869" spans="2:12" ht="14.25" customHeight="1">
      <c r="B869" s="260"/>
      <c r="L869" s="352"/>
    </row>
    <row r="870" spans="2:12" ht="14.25" customHeight="1">
      <c r="B870" s="260"/>
      <c r="L870" s="352"/>
    </row>
    <row r="871" spans="2:12" ht="14.25" customHeight="1">
      <c r="B871" s="260"/>
      <c r="L871" s="352"/>
    </row>
    <row r="872" spans="2:12" ht="14.25" customHeight="1">
      <c r="B872" s="260"/>
      <c r="L872" s="352"/>
    </row>
    <row r="873" spans="2:12" ht="14.25" customHeight="1">
      <c r="B873" s="260"/>
      <c r="L873" s="352"/>
    </row>
    <row r="874" spans="2:12" ht="14.25" customHeight="1">
      <c r="B874" s="260"/>
      <c r="L874" s="352"/>
    </row>
    <row r="875" spans="2:12" ht="14.25" customHeight="1">
      <c r="B875" s="260"/>
      <c r="L875" s="352"/>
    </row>
    <row r="876" spans="2:12" ht="14.25" customHeight="1">
      <c r="B876" s="260"/>
      <c r="L876" s="352"/>
    </row>
    <row r="877" spans="2:12" ht="14.25" customHeight="1">
      <c r="B877" s="260"/>
      <c r="L877" s="352"/>
    </row>
    <row r="878" spans="2:12" ht="14.25" customHeight="1">
      <c r="B878" s="260"/>
      <c r="L878" s="352"/>
    </row>
    <row r="879" spans="2:12" ht="14.25" customHeight="1">
      <c r="B879" s="260"/>
      <c r="L879" s="352"/>
    </row>
    <row r="880" spans="2:12" ht="14.25" customHeight="1">
      <c r="B880" s="260"/>
      <c r="L880" s="352"/>
    </row>
    <row r="881" spans="2:12" ht="14.25" customHeight="1">
      <c r="B881" s="260"/>
      <c r="L881" s="352"/>
    </row>
    <row r="882" spans="2:12" ht="14.25" customHeight="1">
      <c r="B882" s="260"/>
      <c r="L882" s="352"/>
    </row>
    <row r="883" spans="2:12" ht="14.25" customHeight="1">
      <c r="B883" s="260"/>
      <c r="L883" s="352"/>
    </row>
    <row r="884" spans="2:12" ht="14.25" customHeight="1">
      <c r="B884" s="260"/>
      <c r="L884" s="352"/>
    </row>
    <row r="885" spans="2:12" ht="14.25" customHeight="1">
      <c r="B885" s="260"/>
      <c r="L885" s="352"/>
    </row>
    <row r="886" spans="2:12" ht="14.25" customHeight="1">
      <c r="B886" s="260"/>
      <c r="L886" s="352"/>
    </row>
    <row r="887" spans="2:12" ht="14.25" customHeight="1">
      <c r="B887" s="260"/>
      <c r="L887" s="352"/>
    </row>
    <row r="888" spans="2:12" ht="14.25" customHeight="1">
      <c r="B888" s="260"/>
      <c r="L888" s="352"/>
    </row>
    <row r="889" spans="2:12" ht="14.25" customHeight="1">
      <c r="B889" s="260"/>
      <c r="L889" s="352"/>
    </row>
    <row r="890" spans="2:12" ht="14.25" customHeight="1">
      <c r="B890" s="260"/>
      <c r="L890" s="352"/>
    </row>
    <row r="891" spans="2:12" ht="14.25" customHeight="1">
      <c r="B891" s="260"/>
      <c r="L891" s="352"/>
    </row>
    <row r="892" spans="2:12" ht="14.25" customHeight="1">
      <c r="B892" s="260"/>
      <c r="L892" s="352"/>
    </row>
    <row r="893" spans="2:12" ht="14.25" customHeight="1">
      <c r="B893" s="260"/>
      <c r="L893" s="352"/>
    </row>
    <row r="894" spans="2:12" ht="14.25" customHeight="1">
      <c r="B894" s="260"/>
      <c r="L894" s="352"/>
    </row>
    <row r="895" spans="2:12" ht="14.25" customHeight="1">
      <c r="B895" s="260"/>
      <c r="L895" s="352"/>
    </row>
    <row r="896" spans="2:12" ht="14.25" customHeight="1">
      <c r="B896" s="260"/>
      <c r="L896" s="352"/>
    </row>
    <row r="897" spans="2:12" ht="14.25" customHeight="1">
      <c r="B897" s="260"/>
      <c r="L897" s="352"/>
    </row>
    <row r="898" spans="2:12" ht="14.25" customHeight="1">
      <c r="B898" s="260"/>
      <c r="L898" s="352"/>
    </row>
    <row r="899" spans="2:12" ht="14.25" customHeight="1">
      <c r="B899" s="260"/>
      <c r="L899" s="352"/>
    </row>
    <row r="900" spans="2:12" ht="14.25" customHeight="1">
      <c r="B900" s="260"/>
      <c r="L900" s="352"/>
    </row>
    <row r="901" spans="2:12" ht="14.25" customHeight="1">
      <c r="B901" s="260"/>
      <c r="L901" s="352"/>
    </row>
    <row r="902" spans="2:12" ht="14.25" customHeight="1">
      <c r="B902" s="260"/>
      <c r="L902" s="352"/>
    </row>
    <row r="903" spans="2:12" ht="14.25" customHeight="1">
      <c r="B903" s="260"/>
      <c r="L903" s="352"/>
    </row>
    <row r="904" spans="2:12" ht="14.25" customHeight="1">
      <c r="B904" s="260"/>
      <c r="L904" s="352"/>
    </row>
    <row r="905" spans="2:12" ht="14.25" customHeight="1">
      <c r="B905" s="260"/>
      <c r="L905" s="352"/>
    </row>
    <row r="906" spans="2:12" ht="14.25" customHeight="1">
      <c r="B906" s="260"/>
      <c r="L906" s="352"/>
    </row>
    <row r="907" spans="2:12" ht="14.25" customHeight="1">
      <c r="B907" s="260"/>
      <c r="L907" s="352"/>
    </row>
    <row r="908" spans="2:12" ht="14.25" customHeight="1">
      <c r="B908" s="260"/>
      <c r="L908" s="352"/>
    </row>
    <row r="909" spans="2:12" ht="14.25" customHeight="1">
      <c r="B909" s="260"/>
      <c r="L909" s="352"/>
    </row>
    <row r="910" spans="2:12" ht="14.25" customHeight="1">
      <c r="B910" s="260"/>
      <c r="L910" s="352"/>
    </row>
    <row r="911" spans="2:12" ht="14.25" customHeight="1">
      <c r="B911" s="260"/>
      <c r="L911" s="352"/>
    </row>
    <row r="912" spans="2:12" ht="14.25" customHeight="1">
      <c r="B912" s="260"/>
      <c r="L912" s="352"/>
    </row>
    <row r="913" spans="2:12" ht="14.25" customHeight="1">
      <c r="B913" s="260"/>
      <c r="L913" s="352"/>
    </row>
    <row r="914" spans="2:12" ht="14.25" customHeight="1">
      <c r="B914" s="260"/>
      <c r="L914" s="352"/>
    </row>
    <row r="915" spans="2:12" ht="14.25" customHeight="1">
      <c r="B915" s="260"/>
      <c r="L915" s="352"/>
    </row>
    <row r="916" spans="2:12" ht="14.25" customHeight="1">
      <c r="B916" s="260"/>
      <c r="L916" s="352"/>
    </row>
    <row r="917" spans="2:12" ht="14.25" customHeight="1">
      <c r="B917" s="260"/>
      <c r="L917" s="352"/>
    </row>
    <row r="918" spans="2:12" ht="14.25" customHeight="1">
      <c r="B918" s="260"/>
      <c r="L918" s="352"/>
    </row>
    <row r="919" spans="2:12" ht="14.25" customHeight="1">
      <c r="B919" s="260"/>
      <c r="L919" s="352"/>
    </row>
    <row r="920" spans="2:12" ht="14.25" customHeight="1">
      <c r="B920" s="260"/>
      <c r="L920" s="352"/>
    </row>
    <row r="921" spans="2:12" ht="14.25" customHeight="1">
      <c r="B921" s="260"/>
      <c r="L921" s="352"/>
    </row>
    <row r="922" spans="2:12" ht="14.25" customHeight="1">
      <c r="B922" s="260"/>
      <c r="L922" s="352"/>
    </row>
    <row r="923" spans="2:12" ht="14.25" customHeight="1">
      <c r="B923" s="260"/>
      <c r="L923" s="352"/>
    </row>
    <row r="924" spans="2:12" ht="14.25" customHeight="1">
      <c r="B924" s="260"/>
      <c r="L924" s="352"/>
    </row>
    <row r="925" spans="2:12" ht="14.25" customHeight="1">
      <c r="B925" s="260"/>
      <c r="L925" s="352"/>
    </row>
    <row r="926" spans="2:12" ht="14.25" customHeight="1">
      <c r="B926" s="260"/>
      <c r="L926" s="352"/>
    </row>
    <row r="927" spans="2:12" ht="14.25" customHeight="1">
      <c r="B927" s="260"/>
      <c r="L927" s="352"/>
    </row>
    <row r="928" spans="2:12" ht="14.25" customHeight="1">
      <c r="B928" s="260"/>
      <c r="L928" s="352"/>
    </row>
    <row r="929" spans="2:12" ht="14.25" customHeight="1">
      <c r="B929" s="260"/>
      <c r="L929" s="352"/>
    </row>
    <row r="930" spans="2:12" ht="14.25" customHeight="1">
      <c r="B930" s="260"/>
      <c r="L930" s="352"/>
    </row>
    <row r="931" spans="2:12" ht="14.25" customHeight="1">
      <c r="B931" s="260"/>
      <c r="L931" s="352"/>
    </row>
    <row r="932" spans="2:12" ht="14.25" customHeight="1">
      <c r="B932" s="260"/>
      <c r="L932" s="352"/>
    </row>
    <row r="933" spans="2:12" ht="14.25" customHeight="1">
      <c r="B933" s="260"/>
      <c r="L933" s="352"/>
    </row>
    <row r="934" spans="2:12" ht="14.25" customHeight="1">
      <c r="B934" s="260"/>
      <c r="L934" s="352"/>
    </row>
    <row r="935" spans="2:12" ht="14.25" customHeight="1">
      <c r="B935" s="260"/>
      <c r="L935" s="352"/>
    </row>
    <row r="936" spans="2:12" ht="14.25" customHeight="1">
      <c r="B936" s="260"/>
      <c r="L936" s="352"/>
    </row>
    <row r="937" spans="2:12" ht="14.25" customHeight="1">
      <c r="B937" s="260"/>
      <c r="L937" s="352"/>
    </row>
    <row r="938" spans="2:12" ht="14.25" customHeight="1">
      <c r="B938" s="260"/>
      <c r="L938" s="352"/>
    </row>
    <row r="939" spans="2:12" ht="14.25" customHeight="1">
      <c r="B939" s="260"/>
      <c r="L939" s="352"/>
    </row>
    <row r="940" spans="2:12" ht="14.25" customHeight="1">
      <c r="B940" s="260"/>
      <c r="L940" s="352"/>
    </row>
    <row r="941" spans="2:12" ht="14.25" customHeight="1">
      <c r="B941" s="260"/>
      <c r="L941" s="352"/>
    </row>
    <row r="942" spans="2:12" ht="14.25" customHeight="1">
      <c r="B942" s="260"/>
      <c r="L942" s="352"/>
    </row>
    <row r="943" spans="2:12" ht="14.25" customHeight="1">
      <c r="B943" s="260"/>
      <c r="L943" s="352"/>
    </row>
    <row r="944" spans="2:12" ht="14.25" customHeight="1">
      <c r="B944" s="260"/>
      <c r="L944" s="352"/>
    </row>
    <row r="945" spans="2:12" ht="14.25" customHeight="1">
      <c r="B945" s="260"/>
      <c r="L945" s="352"/>
    </row>
    <row r="946" spans="2:12" ht="14.25" customHeight="1">
      <c r="B946" s="260"/>
      <c r="L946" s="352"/>
    </row>
    <row r="947" spans="2:12" ht="14.25" customHeight="1">
      <c r="B947" s="260"/>
      <c r="L947" s="352"/>
    </row>
    <row r="948" spans="2:12" ht="14.25" customHeight="1">
      <c r="B948" s="260"/>
      <c r="L948" s="352"/>
    </row>
    <row r="949" spans="2:12" ht="14.25" customHeight="1">
      <c r="B949" s="260"/>
      <c r="L949" s="352"/>
    </row>
    <row r="950" spans="2:12" ht="14.25" customHeight="1">
      <c r="B950" s="260"/>
      <c r="L950" s="352"/>
    </row>
    <row r="951" spans="2:12" ht="14.25" customHeight="1">
      <c r="B951" s="260"/>
      <c r="L951" s="352"/>
    </row>
    <row r="952" spans="2:12" ht="14.25" customHeight="1">
      <c r="B952" s="260"/>
      <c r="L952" s="352"/>
    </row>
    <row r="953" spans="2:12" ht="14.25" customHeight="1">
      <c r="B953" s="260"/>
      <c r="L953" s="352"/>
    </row>
    <row r="954" spans="2:12" ht="14.25" customHeight="1">
      <c r="B954" s="260"/>
      <c r="L954" s="352"/>
    </row>
    <row r="955" spans="2:12" ht="14.25" customHeight="1">
      <c r="B955" s="260"/>
      <c r="L955" s="352"/>
    </row>
    <row r="956" spans="2:12" ht="14.25" customHeight="1">
      <c r="B956" s="260"/>
      <c r="L956" s="352"/>
    </row>
    <row r="957" spans="2:12" ht="14.25" customHeight="1">
      <c r="B957" s="260"/>
      <c r="L957" s="352"/>
    </row>
  </sheetData>
  <sheetProtection algorithmName="SHA-512" hashValue="6o5CcfhduV2Z7zWKwZrDZLFQ0zs0zj/61M/VeeyLKJkhy+ZknCiKlf1/okMGR+Not4NZoXe4t/MXWNN3qyNKEg==" saltValue="RkRynrSM8FSzNrEsoQxsUg==" spinCount="100000" sheet="1" objects="1" scenarios="1"/>
  <mergeCells count="24">
    <mergeCell ref="B43:K43"/>
    <mergeCell ref="B18:R18"/>
    <mergeCell ref="B41:K41"/>
    <mergeCell ref="B42:K42"/>
    <mergeCell ref="B11:R11"/>
    <mergeCell ref="R9:R10"/>
    <mergeCell ref="M9:M10"/>
    <mergeCell ref="N9:N10"/>
    <mergeCell ref="O9:O10"/>
    <mergeCell ref="P9:P10"/>
    <mergeCell ref="Q9:Q10"/>
    <mergeCell ref="B2:L2"/>
    <mergeCell ref="B8:I8"/>
    <mergeCell ref="B9:B10"/>
    <mergeCell ref="C9:C10"/>
    <mergeCell ref="D9:D10"/>
    <mergeCell ref="E9:E10"/>
    <mergeCell ref="G9:G10"/>
    <mergeCell ref="B6:M6"/>
    <mergeCell ref="H9:H10"/>
    <mergeCell ref="I9:I10"/>
    <mergeCell ref="J9:J10"/>
    <mergeCell ref="K9:K10"/>
    <mergeCell ref="L9:L10"/>
  </mergeCells>
  <pageMargins left="0.7" right="0.7" top="0.75" bottom="0.7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F7492-BE63-4AB7-907E-9D46D7A94913}">
  <sheetPr>
    <tabColor rgb="FFAAE5E3"/>
  </sheetPr>
  <dimension ref="A1:V212"/>
  <sheetViews>
    <sheetView showGridLines="0" zoomScaleNormal="100" workbookViewId="0"/>
  </sheetViews>
  <sheetFormatPr defaultColWidth="8.5546875" defaultRowHeight="14.4"/>
  <cols>
    <col min="1" max="1" width="1.6640625" customWidth="1"/>
    <col min="2" max="2" width="36.5546875" customWidth="1"/>
    <col min="3" max="3" width="17.5546875" customWidth="1"/>
    <col min="4" max="6" width="17" customWidth="1"/>
    <col min="7" max="7" width="18.5546875" customWidth="1"/>
    <col min="8" max="9" width="17" customWidth="1"/>
    <col min="10" max="26" width="16" customWidth="1"/>
  </cols>
  <sheetData>
    <row r="1" spans="2:16" ht="56.1" customHeight="1">
      <c r="B1" t="s">
        <v>521</v>
      </c>
    </row>
    <row r="2" spans="2:16" ht="35.1" customHeight="1"/>
    <row r="3" spans="2:16" s="8" customFormat="1" ht="15.6" customHeight="1">
      <c r="B3" s="1206" t="s">
        <v>426</v>
      </c>
      <c r="C3" s="1206"/>
      <c r="D3" s="1206"/>
      <c r="E3" s="1206"/>
      <c r="F3" s="1206"/>
      <c r="G3" s="1206"/>
      <c r="H3" s="1206"/>
      <c r="I3" s="1206"/>
      <c r="J3" s="1206"/>
      <c r="K3" s="1206"/>
      <c r="L3" s="1206"/>
    </row>
    <row r="4" spans="2:16" ht="11.4" customHeight="1" thickBot="1">
      <c r="B4" s="587"/>
      <c r="C4" s="587"/>
      <c r="D4" s="587"/>
      <c r="E4" s="587"/>
      <c r="F4" s="587"/>
      <c r="G4" s="602"/>
      <c r="H4" s="602"/>
      <c r="I4" s="602"/>
    </row>
    <row r="5" spans="2:16" ht="20.399999999999999" thickTop="1" thickBot="1">
      <c r="B5" s="1144" t="s">
        <v>522</v>
      </c>
      <c r="C5" s="1247"/>
      <c r="D5" s="1247"/>
      <c r="E5" s="1247"/>
      <c r="F5" s="1247"/>
      <c r="G5" s="1247"/>
      <c r="H5" s="1247"/>
      <c r="I5" s="1247"/>
    </row>
    <row r="6" spans="2:16" ht="9.6" customHeight="1" thickTop="1">
      <c r="B6" s="141"/>
      <c r="C6" s="141"/>
      <c r="D6" s="141"/>
      <c r="E6" s="141"/>
      <c r="F6" s="141"/>
      <c r="G6" s="141"/>
      <c r="H6" s="141"/>
      <c r="I6" s="141"/>
      <c r="J6" s="141"/>
      <c r="K6" s="141"/>
      <c r="L6" s="141"/>
      <c r="P6" s="8"/>
    </row>
    <row r="7" spans="2:16" ht="23.4" customHeight="1">
      <c r="B7" s="1157" t="s">
        <v>150</v>
      </c>
      <c r="C7" s="1157"/>
      <c r="D7" s="1157"/>
      <c r="E7" s="1157"/>
      <c r="F7" s="1157"/>
      <c r="G7" s="1157"/>
      <c r="H7" s="1157"/>
      <c r="I7" s="1157"/>
      <c r="J7" s="141"/>
      <c r="K7" s="141"/>
      <c r="L7" s="141"/>
      <c r="P7" s="8"/>
    </row>
    <row r="8" spans="2:16" ht="9.6" customHeight="1">
      <c r="B8" s="141"/>
      <c r="C8" s="141"/>
      <c r="D8" s="141"/>
      <c r="E8" s="141"/>
      <c r="F8" s="141"/>
      <c r="G8" s="141"/>
      <c r="H8" s="141"/>
      <c r="I8" s="141"/>
      <c r="J8" s="141"/>
      <c r="K8" s="141"/>
      <c r="L8" s="141"/>
      <c r="P8" s="8"/>
    </row>
    <row r="9" spans="2:16" ht="16.8" thickBot="1">
      <c r="B9" s="1183" t="s">
        <v>523</v>
      </c>
      <c r="C9" s="1183"/>
      <c r="D9" s="1183"/>
      <c r="E9" s="1183"/>
      <c r="F9" s="1183"/>
      <c r="G9" s="1183"/>
      <c r="H9" s="1183"/>
      <c r="I9" s="1183"/>
    </row>
    <row r="10" spans="2:16" ht="14.4" customHeight="1">
      <c r="B10" s="631"/>
      <c r="C10" s="632" t="s">
        <v>524</v>
      </c>
      <c r="D10" s="633">
        <v>2023</v>
      </c>
      <c r="E10" s="634">
        <v>2022</v>
      </c>
      <c r="F10" s="635">
        <v>2021</v>
      </c>
    </row>
    <row r="11" spans="2:16">
      <c r="B11" s="671" t="s">
        <v>525</v>
      </c>
      <c r="C11" s="672"/>
      <c r="D11" s="672"/>
      <c r="E11" s="672"/>
      <c r="F11" s="673"/>
    </row>
    <row r="12" spans="2:16" ht="15" customHeight="1">
      <c r="B12" s="648" t="s">
        <v>526</v>
      </c>
      <c r="C12" s="371">
        <v>166641.31187954938</v>
      </c>
      <c r="D12" s="372">
        <v>133043.4271</v>
      </c>
      <c r="E12" s="373">
        <v>104458</v>
      </c>
      <c r="F12" s="374">
        <v>105458</v>
      </c>
    </row>
    <row r="13" spans="2:16">
      <c r="B13" s="369" t="s">
        <v>527</v>
      </c>
      <c r="C13" s="328">
        <v>14010.854328893278</v>
      </c>
      <c r="D13" s="266">
        <v>22985.461899999998</v>
      </c>
      <c r="E13" s="77">
        <v>21603</v>
      </c>
      <c r="F13" s="268">
        <v>22162</v>
      </c>
    </row>
    <row r="14" spans="2:16">
      <c r="B14" s="369" t="s">
        <v>528</v>
      </c>
      <c r="C14" s="328">
        <v>112257.61988352452</v>
      </c>
      <c r="D14" s="266">
        <v>100293.5724</v>
      </c>
      <c r="E14" s="77">
        <v>80113</v>
      </c>
      <c r="F14" s="268">
        <v>83880</v>
      </c>
    </row>
    <row r="15" spans="2:16">
      <c r="B15" s="369" t="s">
        <v>529</v>
      </c>
      <c r="C15" s="328">
        <v>61645.020040000003</v>
      </c>
      <c r="D15" s="266">
        <v>47162.676700000004</v>
      </c>
      <c r="E15" s="77">
        <v>43944</v>
      </c>
      <c r="F15" s="268">
        <v>46017</v>
      </c>
    </row>
    <row r="16" spans="2:16">
      <c r="B16" s="369" t="s">
        <v>530</v>
      </c>
      <c r="C16" s="328">
        <v>215843.43037846533</v>
      </c>
      <c r="D16" s="275">
        <v>144853</v>
      </c>
      <c r="E16" s="77">
        <v>111707</v>
      </c>
      <c r="F16" s="268">
        <v>114984</v>
      </c>
    </row>
    <row r="17" spans="1:13">
      <c r="B17" s="369" t="s">
        <v>531</v>
      </c>
      <c r="C17" s="328">
        <v>348302.80944200762</v>
      </c>
      <c r="D17" s="266">
        <v>279560.59000000003</v>
      </c>
      <c r="E17" s="77">
        <v>215156</v>
      </c>
      <c r="F17" s="268">
        <v>220442</v>
      </c>
    </row>
    <row r="18" spans="1:13" ht="16.2">
      <c r="B18" s="674" t="s">
        <v>532</v>
      </c>
      <c r="C18" s="672"/>
      <c r="D18" s="672"/>
      <c r="E18" s="672"/>
      <c r="F18" s="673"/>
    </row>
    <row r="19" spans="1:13">
      <c r="B19" s="369" t="s">
        <v>526</v>
      </c>
      <c r="C19" s="328">
        <v>97735.904879549358</v>
      </c>
      <c r="D19" s="266">
        <v>59945.857099999994</v>
      </c>
      <c r="E19" s="77">
        <v>34832</v>
      </c>
      <c r="F19" s="268">
        <v>33418</v>
      </c>
    </row>
    <row r="20" spans="1:13">
      <c r="B20" s="369" t="s">
        <v>527</v>
      </c>
      <c r="C20" s="328">
        <v>11974.322328893279</v>
      </c>
      <c r="D20" s="266">
        <v>22985.461899999998</v>
      </c>
      <c r="E20" s="77">
        <v>21603</v>
      </c>
      <c r="F20" s="268">
        <v>22162</v>
      </c>
    </row>
    <row r="21" spans="1:13">
      <c r="B21" s="369" t="s">
        <v>528</v>
      </c>
      <c r="C21" s="328">
        <v>45853.603883524513</v>
      </c>
      <c r="D21" s="266">
        <v>33978.769400000005</v>
      </c>
      <c r="E21" s="77">
        <v>17600</v>
      </c>
      <c r="F21" s="268">
        <v>18577</v>
      </c>
    </row>
    <row r="22" spans="1:13">
      <c r="B22" s="369" t="s">
        <v>529</v>
      </c>
      <c r="C22" s="328">
        <v>57107.096040000004</v>
      </c>
      <c r="D22" s="266">
        <v>40379.909700000004</v>
      </c>
      <c r="E22" s="77">
        <v>36831</v>
      </c>
      <c r="F22" s="268">
        <v>39279</v>
      </c>
    </row>
    <row r="23" spans="1:13">
      <c r="B23" s="369" t="s">
        <v>530</v>
      </c>
      <c r="C23" s="328">
        <v>215843.43037846533</v>
      </c>
      <c r="D23" s="275">
        <v>144853</v>
      </c>
      <c r="E23" s="77">
        <v>111707</v>
      </c>
      <c r="F23" s="268">
        <v>114984</v>
      </c>
    </row>
    <row r="24" spans="1:13">
      <c r="B24" s="369" t="s">
        <v>531</v>
      </c>
      <c r="C24" s="328">
        <v>279397.40244200762</v>
      </c>
      <c r="D24" s="266">
        <v>206463.02000000002</v>
      </c>
      <c r="E24" s="77">
        <v>145530</v>
      </c>
      <c r="F24" s="268">
        <v>148402</v>
      </c>
    </row>
    <row r="25" spans="1:13" ht="16.8" thickBot="1">
      <c r="B25" s="370" t="s">
        <v>533</v>
      </c>
      <c r="C25" s="375">
        <v>0.77253198666822365</v>
      </c>
      <c r="D25" s="267">
        <v>0.7</v>
      </c>
      <c r="E25" s="269">
        <v>0.77</v>
      </c>
      <c r="F25" s="270">
        <v>0.77</v>
      </c>
    </row>
    <row r="26" spans="1:13" s="8" customFormat="1" ht="16.5" customHeight="1">
      <c r="A26"/>
      <c r="B26" s="1248" t="s">
        <v>534</v>
      </c>
      <c r="C26" s="1248"/>
      <c r="D26" s="1248"/>
      <c r="E26" s="1248"/>
      <c r="F26" s="1248"/>
      <c r="G26" s="145"/>
      <c r="H26" s="145"/>
      <c r="I26" s="145"/>
      <c r="J26" s="145"/>
      <c r="K26" s="145"/>
      <c r="L26" s="145"/>
    </row>
    <row r="27" spans="1:13" ht="14.4" customHeight="1">
      <c r="B27" s="1223" t="s">
        <v>535</v>
      </c>
      <c r="C27" s="1223"/>
      <c r="D27" s="1223"/>
      <c r="E27" s="1223"/>
      <c r="F27" s="1223"/>
      <c r="G27" s="10"/>
      <c r="H27" s="10"/>
      <c r="I27" s="10"/>
    </row>
    <row r="28" spans="1:13">
      <c r="B28" s="1223" t="s">
        <v>536</v>
      </c>
      <c r="C28" s="1223"/>
      <c r="D28" s="1223"/>
      <c r="E28" s="1223"/>
      <c r="F28" s="1223"/>
      <c r="G28" s="10"/>
      <c r="H28" s="10"/>
      <c r="I28" s="10"/>
      <c r="K28" s="13"/>
    </row>
    <row r="29" spans="1:13" ht="25.95" customHeight="1">
      <c r="B29" s="1176" t="s">
        <v>537</v>
      </c>
      <c r="C29" s="1176"/>
      <c r="D29" s="1176"/>
      <c r="E29" s="1176"/>
      <c r="F29" s="1176"/>
      <c r="G29" s="12"/>
      <c r="H29" s="326"/>
      <c r="I29" s="326"/>
      <c r="J29" s="326"/>
      <c r="K29" s="326"/>
      <c r="L29" s="326"/>
    </row>
    <row r="30" spans="1:13">
      <c r="B30" s="360"/>
      <c r="C30" s="326"/>
      <c r="D30" s="326"/>
      <c r="E30" s="326"/>
      <c r="F30" s="326"/>
      <c r="G30" s="326"/>
      <c r="H30" s="326"/>
      <c r="I30" s="326"/>
      <c r="J30" s="326"/>
      <c r="K30" s="326"/>
      <c r="L30" s="326"/>
    </row>
    <row r="31" spans="1:13" s="40" customFormat="1" ht="16.8" thickBot="1">
      <c r="B31" s="1183" t="s">
        <v>538</v>
      </c>
      <c r="C31" s="1183"/>
      <c r="D31" s="1183"/>
      <c r="E31" s="1183"/>
      <c r="F31" s="1183"/>
      <c r="G31" s="1183"/>
      <c r="H31" s="1183"/>
      <c r="I31" s="1183"/>
      <c r="J31" s="1183"/>
      <c r="K31" s="1183"/>
      <c r="L31" s="1183"/>
      <c r="M31" s="49"/>
    </row>
    <row r="32" spans="1:13" ht="36.75" customHeight="1">
      <c r="B32" s="1249"/>
      <c r="C32" s="1251" t="s">
        <v>539</v>
      </c>
      <c r="D32" s="1253" t="s">
        <v>525</v>
      </c>
      <c r="E32" s="1253"/>
      <c r="F32" s="1253"/>
      <c r="G32" s="1253" t="s">
        <v>540</v>
      </c>
      <c r="H32" s="1253"/>
      <c r="I32" s="1253"/>
      <c r="J32" s="1254" t="s">
        <v>541</v>
      </c>
      <c r="K32" s="1254"/>
      <c r="L32" s="1255"/>
      <c r="M32" s="2"/>
    </row>
    <row r="33" spans="1:13">
      <c r="B33" s="1250"/>
      <c r="C33" s="1252"/>
      <c r="D33" s="1256" t="s">
        <v>542</v>
      </c>
      <c r="E33" s="1256"/>
      <c r="F33" s="1256"/>
      <c r="G33" s="1256" t="s">
        <v>542</v>
      </c>
      <c r="H33" s="1256"/>
      <c r="I33" s="1256"/>
      <c r="J33" s="1256" t="s">
        <v>542</v>
      </c>
      <c r="K33" s="1256"/>
      <c r="L33" s="1257"/>
      <c r="M33" s="2"/>
    </row>
    <row r="34" spans="1:13">
      <c r="B34" s="1250"/>
      <c r="C34" s="1252"/>
      <c r="D34" s="636" t="s">
        <v>476</v>
      </c>
      <c r="E34" s="636" t="s">
        <v>459</v>
      </c>
      <c r="F34" s="636" t="s">
        <v>159</v>
      </c>
      <c r="G34" s="636" t="s">
        <v>476</v>
      </c>
      <c r="H34" s="636" t="s">
        <v>459</v>
      </c>
      <c r="I34" s="636" t="s">
        <v>159</v>
      </c>
      <c r="J34" s="636" t="s">
        <v>476</v>
      </c>
      <c r="K34" s="636" t="s">
        <v>459</v>
      </c>
      <c r="L34" s="637" t="s">
        <v>159</v>
      </c>
      <c r="M34" s="2"/>
    </row>
    <row r="35" spans="1:13">
      <c r="B35" s="675">
        <v>2024</v>
      </c>
      <c r="C35" s="676"/>
      <c r="D35" s="677"/>
      <c r="E35" s="677"/>
      <c r="F35" s="677"/>
      <c r="G35" s="677"/>
      <c r="H35" s="677"/>
      <c r="I35" s="677"/>
      <c r="J35" s="677"/>
      <c r="K35" s="677"/>
      <c r="L35" s="678"/>
      <c r="M35" s="2"/>
    </row>
    <row r="36" spans="1:13">
      <c r="A36" s="6"/>
      <c r="B36" s="1258" t="s">
        <v>543</v>
      </c>
      <c r="C36" s="261" t="s">
        <v>544</v>
      </c>
      <c r="D36" s="262">
        <v>89292.446979549364</v>
      </c>
      <c r="E36" s="262">
        <v>952.35299999999995</v>
      </c>
      <c r="F36" s="262">
        <v>90244.799979549367</v>
      </c>
      <c r="G36" s="262">
        <v>20387.039979549358</v>
      </c>
      <c r="H36" s="262">
        <v>952.35299999999995</v>
      </c>
      <c r="I36" s="262">
        <v>21339.392979549357</v>
      </c>
      <c r="J36" s="262">
        <v>1280.4590000000001</v>
      </c>
      <c r="K36" s="262">
        <v>0</v>
      </c>
      <c r="L36" s="283">
        <v>1280.4590000000001</v>
      </c>
      <c r="M36" s="2"/>
    </row>
    <row r="37" spans="1:13">
      <c r="A37" s="6"/>
      <c r="B37" s="1259"/>
      <c r="C37" s="64" t="s">
        <v>545</v>
      </c>
      <c r="D37" s="104">
        <v>26663.265000000003</v>
      </c>
      <c r="E37" s="104">
        <v>3082.1868999999997</v>
      </c>
      <c r="F37" s="104">
        <v>29745.451900000004</v>
      </c>
      <c r="G37" s="104">
        <v>26663.265000000003</v>
      </c>
      <c r="H37" s="104">
        <v>3082.1868999999997</v>
      </c>
      <c r="I37" s="104">
        <v>29745.451900000004</v>
      </c>
      <c r="J37" s="104">
        <v>12173.665000000001</v>
      </c>
      <c r="K37" s="104">
        <v>295.61799999999999</v>
      </c>
      <c r="L37" s="179">
        <v>12469.283000000001</v>
      </c>
      <c r="M37" s="2"/>
    </row>
    <row r="38" spans="1:13">
      <c r="A38" s="6"/>
      <c r="B38" s="1259"/>
      <c r="C38" s="64" t="s">
        <v>546</v>
      </c>
      <c r="D38" s="104">
        <v>0</v>
      </c>
      <c r="E38" s="104">
        <v>45851.731</v>
      </c>
      <c r="F38" s="104">
        <v>45851.731</v>
      </c>
      <c r="G38" s="104">
        <v>0</v>
      </c>
      <c r="H38" s="104">
        <v>45851.731</v>
      </c>
      <c r="I38" s="104">
        <v>45851.731</v>
      </c>
      <c r="J38" s="104">
        <v>0</v>
      </c>
      <c r="K38" s="104">
        <v>45827.495999999999</v>
      </c>
      <c r="L38" s="179">
        <v>45827.495999999999</v>
      </c>
      <c r="M38" s="2"/>
    </row>
    <row r="39" spans="1:13">
      <c r="B39" s="1259"/>
      <c r="C39" s="64" t="s">
        <v>547</v>
      </c>
      <c r="D39" s="104">
        <v>9.3119999999999994</v>
      </c>
      <c r="E39" s="104">
        <v>790.01700000000005</v>
      </c>
      <c r="F39" s="104">
        <v>799.32900000000006</v>
      </c>
      <c r="G39" s="104">
        <v>9.3119999999999994</v>
      </c>
      <c r="H39" s="104">
        <v>790.01700000000005</v>
      </c>
      <c r="I39" s="104">
        <v>799.32900000000006</v>
      </c>
      <c r="J39" s="104">
        <v>9.3119999999999994</v>
      </c>
      <c r="K39" s="104">
        <v>790.01700000000005</v>
      </c>
      <c r="L39" s="179">
        <v>799.32900000000006</v>
      </c>
      <c r="M39" s="2"/>
    </row>
    <row r="40" spans="1:13">
      <c r="B40" s="1259"/>
      <c r="C40" s="679" t="s">
        <v>159</v>
      </c>
      <c r="D40" s="680">
        <v>115965.02397954937</v>
      </c>
      <c r="E40" s="680">
        <v>50676.287900000003</v>
      </c>
      <c r="F40" s="680">
        <v>166641.31187954938</v>
      </c>
      <c r="G40" s="680">
        <v>47059.616979549355</v>
      </c>
      <c r="H40" s="680">
        <v>50676.287900000003</v>
      </c>
      <c r="I40" s="680">
        <v>97735.904879549358</v>
      </c>
      <c r="J40" s="680">
        <v>13463.436000000002</v>
      </c>
      <c r="K40" s="680">
        <v>46913.131000000001</v>
      </c>
      <c r="L40" s="681">
        <v>60376.566999999995</v>
      </c>
      <c r="M40" s="2"/>
    </row>
    <row r="41" spans="1:13">
      <c r="B41" s="1259" t="s">
        <v>548</v>
      </c>
      <c r="C41" s="261" t="s">
        <v>544</v>
      </c>
      <c r="D41" s="104">
        <v>11418.418328893278</v>
      </c>
      <c r="E41" s="376">
        <v>0</v>
      </c>
      <c r="F41" s="104">
        <v>11418.418328893278</v>
      </c>
      <c r="G41" s="104">
        <v>10998.265328893278</v>
      </c>
      <c r="H41" s="104">
        <v>0</v>
      </c>
      <c r="I41" s="104">
        <v>10998.265328893278</v>
      </c>
      <c r="J41" s="104">
        <v>0</v>
      </c>
      <c r="K41" s="104">
        <v>0</v>
      </c>
      <c r="L41" s="179">
        <v>0</v>
      </c>
      <c r="M41" s="2"/>
    </row>
    <row r="42" spans="1:13">
      <c r="B42" s="1259"/>
      <c r="C42" s="64" t="s">
        <v>545</v>
      </c>
      <c r="D42" s="104">
        <v>976.05700000000002</v>
      </c>
      <c r="E42" s="376">
        <v>1616.3789999999999</v>
      </c>
      <c r="F42" s="104">
        <v>2592.4359999999997</v>
      </c>
      <c r="G42" s="104">
        <v>976.05700000000002</v>
      </c>
      <c r="H42" s="104">
        <v>0</v>
      </c>
      <c r="I42" s="104">
        <v>976.05700000000002</v>
      </c>
      <c r="J42" s="104">
        <v>927.46900000000005</v>
      </c>
      <c r="K42" s="104">
        <v>0</v>
      </c>
      <c r="L42" s="179">
        <v>927.46900000000005</v>
      </c>
      <c r="M42" s="2"/>
    </row>
    <row r="43" spans="1:13">
      <c r="B43" s="1259"/>
      <c r="C43" s="64" t="s">
        <v>546</v>
      </c>
      <c r="D43" s="104">
        <v>0</v>
      </c>
      <c r="E43" s="376">
        <v>0</v>
      </c>
      <c r="F43" s="104">
        <v>0</v>
      </c>
      <c r="G43" s="104">
        <v>0</v>
      </c>
      <c r="H43" s="104">
        <v>0</v>
      </c>
      <c r="I43" s="104">
        <v>0</v>
      </c>
      <c r="J43" s="104">
        <v>0</v>
      </c>
      <c r="K43" s="104">
        <v>0</v>
      </c>
      <c r="L43" s="179">
        <v>0</v>
      </c>
      <c r="M43" s="2"/>
    </row>
    <row r="44" spans="1:13">
      <c r="B44" s="1259"/>
      <c r="C44" s="64" t="s">
        <v>547</v>
      </c>
      <c r="D44" s="104">
        <v>0</v>
      </c>
      <c r="E44" s="376">
        <v>0</v>
      </c>
      <c r="F44" s="104">
        <v>0</v>
      </c>
      <c r="G44" s="104">
        <v>0</v>
      </c>
      <c r="H44" s="104">
        <v>0</v>
      </c>
      <c r="I44" s="104">
        <v>0</v>
      </c>
      <c r="J44" s="104">
        <v>0</v>
      </c>
      <c r="K44" s="104">
        <v>0</v>
      </c>
      <c r="L44" s="179">
        <v>0</v>
      </c>
      <c r="M44" s="2"/>
    </row>
    <row r="45" spans="1:13">
      <c r="B45" s="1259"/>
      <c r="C45" s="679" t="s">
        <v>159</v>
      </c>
      <c r="D45" s="680">
        <v>12394.475328893279</v>
      </c>
      <c r="E45" s="680">
        <v>1616.3789999999999</v>
      </c>
      <c r="F45" s="680">
        <v>14010.854328893278</v>
      </c>
      <c r="G45" s="680">
        <v>11974.322328893279</v>
      </c>
      <c r="H45" s="680">
        <v>0</v>
      </c>
      <c r="I45" s="680">
        <v>11974.322328893279</v>
      </c>
      <c r="J45" s="680">
        <v>927.46900000000005</v>
      </c>
      <c r="K45" s="680">
        <v>0</v>
      </c>
      <c r="L45" s="681">
        <v>927.46900000000005</v>
      </c>
      <c r="M45" s="2"/>
    </row>
    <row r="46" spans="1:13">
      <c r="B46" s="1259" t="s">
        <v>528</v>
      </c>
      <c r="C46" s="261" t="s">
        <v>544</v>
      </c>
      <c r="D46" s="104">
        <v>81188.121428893268</v>
      </c>
      <c r="E46" s="104">
        <v>0</v>
      </c>
      <c r="F46" s="104">
        <v>81188.121428893268</v>
      </c>
      <c r="G46" s="104">
        <v>15655.979428893268</v>
      </c>
      <c r="H46" s="104">
        <v>0</v>
      </c>
      <c r="I46" s="104">
        <v>15655.979428893268</v>
      </c>
      <c r="J46" s="104">
        <v>11.385</v>
      </c>
      <c r="K46" s="104">
        <v>0</v>
      </c>
      <c r="L46" s="179">
        <v>11.385</v>
      </c>
      <c r="M46" s="2"/>
    </row>
    <row r="47" spans="1:13">
      <c r="B47" s="1259"/>
      <c r="C47" s="64" t="s">
        <v>545</v>
      </c>
      <c r="D47" s="104">
        <v>1684.9540000000002</v>
      </c>
      <c r="E47" s="104">
        <v>1581.453</v>
      </c>
      <c r="F47" s="104">
        <v>3266.4070000000002</v>
      </c>
      <c r="G47" s="104">
        <v>1684.9540000000002</v>
      </c>
      <c r="H47" s="104">
        <v>1581.453</v>
      </c>
      <c r="I47" s="104">
        <v>3266.4070000000002</v>
      </c>
      <c r="J47" s="104">
        <v>1322.3920000000001</v>
      </c>
      <c r="K47" s="104">
        <v>0</v>
      </c>
      <c r="L47" s="179">
        <v>1322.3920000000001</v>
      </c>
      <c r="M47" s="2"/>
    </row>
    <row r="48" spans="1:13">
      <c r="B48" s="1259"/>
      <c r="C48" s="64" t="s">
        <v>546</v>
      </c>
      <c r="D48" s="104">
        <v>1570.518</v>
      </c>
      <c r="E48" s="104">
        <v>24433.230454631244</v>
      </c>
      <c r="F48" s="104">
        <v>26003.748454631244</v>
      </c>
      <c r="G48" s="104">
        <v>1570.518</v>
      </c>
      <c r="H48" s="104">
        <v>24433.230454631244</v>
      </c>
      <c r="I48" s="104">
        <v>26003.748454631244</v>
      </c>
      <c r="J48" s="104">
        <v>1464.4380000000001</v>
      </c>
      <c r="K48" s="104">
        <v>24423.314999999999</v>
      </c>
      <c r="L48" s="179">
        <v>25887.752999999997</v>
      </c>
      <c r="M48" s="2"/>
    </row>
    <row r="49" spans="1:15">
      <c r="B49" s="1259"/>
      <c r="C49" s="64" t="s">
        <v>547</v>
      </c>
      <c r="D49" s="104">
        <v>1347.6220000000001</v>
      </c>
      <c r="E49" s="104">
        <v>451.721</v>
      </c>
      <c r="F49" s="104">
        <v>1799.3430000000001</v>
      </c>
      <c r="G49" s="104">
        <v>927.46900000000005</v>
      </c>
      <c r="H49" s="104">
        <v>0</v>
      </c>
      <c r="I49" s="104">
        <v>927.46900000000005</v>
      </c>
      <c r="J49" s="104">
        <v>927.46900000000005</v>
      </c>
      <c r="K49" s="104">
        <v>0</v>
      </c>
      <c r="L49" s="179">
        <v>927.46900000000005</v>
      </c>
      <c r="M49" s="2"/>
    </row>
    <row r="50" spans="1:15">
      <c r="B50" s="1259"/>
      <c r="C50" s="679" t="s">
        <v>159</v>
      </c>
      <c r="D50" s="680">
        <v>85791.215428893265</v>
      </c>
      <c r="E50" s="680">
        <v>26466.404454631247</v>
      </c>
      <c r="F50" s="680">
        <v>112257.61988352452</v>
      </c>
      <c r="G50" s="680">
        <v>19838.920428893271</v>
      </c>
      <c r="H50" s="680">
        <v>26014.683454631246</v>
      </c>
      <c r="I50" s="680">
        <v>45853.603883524513</v>
      </c>
      <c r="J50" s="680">
        <v>3725.6840000000002</v>
      </c>
      <c r="K50" s="680">
        <v>24423.314999999999</v>
      </c>
      <c r="L50" s="681">
        <v>28148.999</v>
      </c>
      <c r="M50" s="2"/>
    </row>
    <row r="51" spans="1:15">
      <c r="B51" s="1259" t="s">
        <v>529</v>
      </c>
      <c r="C51" s="64" t="s">
        <v>549</v>
      </c>
      <c r="D51" s="104">
        <v>7651.2569999999996</v>
      </c>
      <c r="E51" s="104">
        <v>12036.414499999999</v>
      </c>
      <c r="F51" s="104">
        <v>19687.671499999997</v>
      </c>
      <c r="G51" s="104">
        <v>7651.2569999999996</v>
      </c>
      <c r="H51" s="104">
        <v>7498.490499999999</v>
      </c>
      <c r="I51" s="104">
        <v>15149.747499999998</v>
      </c>
      <c r="J51" s="104">
        <v>4770.3760000000002</v>
      </c>
      <c r="K51" s="104">
        <v>0</v>
      </c>
      <c r="L51" s="179">
        <v>4770.3760000000002</v>
      </c>
      <c r="M51" s="2"/>
    </row>
    <row r="52" spans="1:15">
      <c r="B52" s="1259"/>
      <c r="C52" s="64" t="s">
        <v>550</v>
      </c>
      <c r="D52" s="104">
        <v>22340.269</v>
      </c>
      <c r="E52" s="104">
        <v>17365.272540000002</v>
      </c>
      <c r="F52" s="104">
        <v>39705.541540000006</v>
      </c>
      <c r="G52" s="104">
        <v>22340.269</v>
      </c>
      <c r="H52" s="104">
        <v>17365.272540000002</v>
      </c>
      <c r="I52" s="104">
        <v>39705.541540000006</v>
      </c>
      <c r="J52" s="104">
        <v>22340.269</v>
      </c>
      <c r="K52" s="104">
        <v>79.427999999999997</v>
      </c>
      <c r="L52" s="179">
        <v>22419.697</v>
      </c>
      <c r="M52" s="2"/>
    </row>
    <row r="53" spans="1:15">
      <c r="B53" s="1259"/>
      <c r="C53" s="64" t="s">
        <v>551</v>
      </c>
      <c r="D53" s="104">
        <v>1040.7190000000001</v>
      </c>
      <c r="E53" s="104">
        <v>1211.088</v>
      </c>
      <c r="F53" s="104">
        <v>2251.8069999999998</v>
      </c>
      <c r="G53" s="104">
        <v>1040.7190000000001</v>
      </c>
      <c r="H53" s="104">
        <v>1211.088</v>
      </c>
      <c r="I53" s="104">
        <v>2251.8069999999998</v>
      </c>
      <c r="J53" s="104">
        <v>749.93599999999992</v>
      </c>
      <c r="K53" s="104">
        <v>178.828</v>
      </c>
      <c r="L53" s="179">
        <v>928.7639999999999</v>
      </c>
      <c r="M53" s="2"/>
    </row>
    <row r="54" spans="1:15">
      <c r="B54" s="1259"/>
      <c r="C54" s="679" t="s">
        <v>159</v>
      </c>
      <c r="D54" s="680">
        <v>31032.244999999999</v>
      </c>
      <c r="E54" s="680">
        <v>30612.77504</v>
      </c>
      <c r="F54" s="680">
        <v>61645.020040000003</v>
      </c>
      <c r="G54" s="680">
        <v>31032.244999999999</v>
      </c>
      <c r="H54" s="680">
        <v>26074.851040000001</v>
      </c>
      <c r="I54" s="680">
        <v>57107.096040000004</v>
      </c>
      <c r="J54" s="680">
        <v>27860.581000000002</v>
      </c>
      <c r="K54" s="680">
        <v>258.25599999999997</v>
      </c>
      <c r="L54" s="681">
        <v>28118.837</v>
      </c>
      <c r="M54" s="2"/>
    </row>
    <row r="55" spans="1:15" ht="15" thickBot="1">
      <c r="B55" s="1260" t="s">
        <v>552</v>
      </c>
      <c r="C55" s="1261"/>
      <c r="D55" s="1262">
        <v>6749.5262849181172</v>
      </c>
      <c r="E55" s="1263"/>
      <c r="F55" s="1264"/>
      <c r="G55" s="1262">
        <v>6749.5272849181074</v>
      </c>
      <c r="H55" s="1263"/>
      <c r="I55" s="1264"/>
      <c r="J55" s="1262">
        <v>5036.199999999998</v>
      </c>
      <c r="K55" s="1263"/>
      <c r="L55" s="1265"/>
      <c r="M55" s="2"/>
    </row>
    <row r="56" spans="1:15" ht="15.75" customHeight="1">
      <c r="B56" s="1224" t="s">
        <v>553</v>
      </c>
      <c r="C56" s="1224"/>
      <c r="D56" s="1224"/>
      <c r="E56" s="1224"/>
      <c r="F56" s="1224"/>
      <c r="G56" s="1224"/>
      <c r="H56" s="1224"/>
      <c r="I56" s="1224"/>
      <c r="J56" s="1224"/>
      <c r="K56" s="1224"/>
      <c r="L56" s="1224"/>
      <c r="M56" s="2"/>
    </row>
    <row r="57" spans="1:15" ht="14.4" customHeight="1">
      <c r="B57" s="1223" t="s">
        <v>535</v>
      </c>
      <c r="C57" s="1223"/>
      <c r="D57" s="1223"/>
      <c r="E57" s="1223"/>
      <c r="F57" s="1223"/>
      <c r="G57" s="10"/>
      <c r="H57" s="10"/>
      <c r="I57" s="10"/>
    </row>
    <row r="58" spans="1:15">
      <c r="B58" s="360"/>
      <c r="C58" s="139"/>
      <c r="D58" s="139"/>
      <c r="E58" s="139"/>
      <c r="F58" s="139"/>
      <c r="G58" s="139"/>
      <c r="H58" s="377"/>
      <c r="I58" s="377"/>
      <c r="J58" s="139"/>
      <c r="K58" s="139"/>
      <c r="L58" s="139"/>
    </row>
    <row r="59" spans="1:15" ht="16.8" thickBot="1">
      <c r="B59" s="1218" t="s">
        <v>554</v>
      </c>
      <c r="C59" s="1218"/>
      <c r="D59" s="1218"/>
      <c r="E59" s="1218"/>
      <c r="F59" s="1218"/>
      <c r="G59" s="1218"/>
      <c r="H59" s="1218"/>
      <c r="I59" s="1218"/>
      <c r="J59" s="1218"/>
      <c r="K59" s="1218"/>
      <c r="L59" s="1218"/>
      <c r="M59" s="152"/>
      <c r="N59" s="152"/>
    </row>
    <row r="60" spans="1:15" ht="14.4" customHeight="1">
      <c r="B60" s="1269"/>
      <c r="C60" s="1271" t="s">
        <v>555</v>
      </c>
      <c r="D60" s="1273" t="s">
        <v>556</v>
      </c>
      <c r="E60" s="1273"/>
      <c r="F60" s="1273"/>
      <c r="G60" s="1273"/>
      <c r="H60" s="638"/>
      <c r="I60" s="639" t="s">
        <v>557</v>
      </c>
    </row>
    <row r="61" spans="1:15" ht="16.5" customHeight="1">
      <c r="A61" s="6"/>
      <c r="B61" s="1270"/>
      <c r="C61" s="1272"/>
      <c r="D61" s="1274"/>
      <c r="E61" s="1274"/>
      <c r="F61" s="1274" t="s">
        <v>558</v>
      </c>
      <c r="G61" s="1274"/>
      <c r="H61" s="1274"/>
      <c r="I61" s="642"/>
    </row>
    <row r="62" spans="1:15" ht="43.5" customHeight="1">
      <c r="A62" s="6"/>
      <c r="B62" s="1270"/>
      <c r="C62" s="1272"/>
      <c r="D62" s="641" t="s">
        <v>559</v>
      </c>
      <c r="E62" s="641" t="s">
        <v>560</v>
      </c>
      <c r="F62" s="641" t="s">
        <v>561</v>
      </c>
      <c r="G62" s="641" t="s">
        <v>562</v>
      </c>
      <c r="H62" s="641" t="s">
        <v>563</v>
      </c>
      <c r="I62" s="643" t="s">
        <v>564</v>
      </c>
    </row>
    <row r="63" spans="1:15" ht="13.2" customHeight="1">
      <c r="B63" s="1275">
        <v>2024</v>
      </c>
      <c r="C63" s="1276"/>
      <c r="D63" s="1276"/>
      <c r="E63" s="1276"/>
      <c r="F63" s="1276"/>
      <c r="G63" s="1276"/>
      <c r="H63" s="1276"/>
      <c r="I63" s="1277"/>
      <c r="J63" s="153"/>
      <c r="K63" s="153"/>
      <c r="L63" s="153"/>
      <c r="M63" s="153"/>
      <c r="N63" s="153"/>
      <c r="O63" s="153"/>
    </row>
    <row r="64" spans="1:15" ht="16.350000000000001" customHeight="1">
      <c r="A64" s="6"/>
      <c r="B64" s="285" t="s">
        <v>526</v>
      </c>
      <c r="C64" s="378">
        <v>166641.31187954935</v>
      </c>
      <c r="D64" s="400" t="s">
        <v>565</v>
      </c>
      <c r="E64" s="378">
        <v>8045.5868795493489</v>
      </c>
      <c r="F64" s="379">
        <v>9916.4619999999995</v>
      </c>
      <c r="G64" s="379">
        <v>50460.104999999996</v>
      </c>
      <c r="H64" s="379">
        <v>60376.566999999995</v>
      </c>
      <c r="I64" s="380">
        <v>68905.407000000007</v>
      </c>
    </row>
    <row r="65" spans="1:15" ht="15.6" customHeight="1">
      <c r="A65" s="6"/>
      <c r="B65" s="285" t="s">
        <v>527</v>
      </c>
      <c r="C65" s="378">
        <v>14010.854328893278</v>
      </c>
      <c r="D65" s="379">
        <v>2232.1380000000004</v>
      </c>
      <c r="E65" s="378">
        <v>8814.7153288932768</v>
      </c>
      <c r="F65" s="379">
        <v>927.46900000000005</v>
      </c>
      <c r="G65" s="379">
        <v>0</v>
      </c>
      <c r="H65" s="379">
        <v>927.46900000000005</v>
      </c>
      <c r="I65" s="380">
        <v>2036.5319999999999</v>
      </c>
    </row>
    <row r="66" spans="1:15" ht="14.4" customHeight="1">
      <c r="A66" s="6"/>
      <c r="B66" s="285" t="s">
        <v>528</v>
      </c>
      <c r="C66" s="378">
        <v>112257.61988352452</v>
      </c>
      <c r="D66" s="379">
        <v>2669.3130000000001</v>
      </c>
      <c r="E66" s="378">
        <v>15035.29188352452</v>
      </c>
      <c r="F66" s="379">
        <v>1918.741</v>
      </c>
      <c r="G66" s="379">
        <v>26230.257999999998</v>
      </c>
      <c r="H66" s="379">
        <v>28148.998999999996</v>
      </c>
      <c r="I66" s="380">
        <v>66404.016000000003</v>
      </c>
    </row>
    <row r="67" spans="1:15" ht="14.4" customHeight="1">
      <c r="A67" s="6"/>
      <c r="B67" s="285" t="s">
        <v>529</v>
      </c>
      <c r="C67" s="378">
        <v>61645.020039999996</v>
      </c>
      <c r="D67" s="379">
        <v>27496.865999999998</v>
      </c>
      <c r="E67" s="378">
        <v>1491.3930399999999</v>
      </c>
      <c r="F67" s="379">
        <v>7679.2609999999995</v>
      </c>
      <c r="G67" s="379">
        <v>20439.576000000001</v>
      </c>
      <c r="H67" s="379">
        <v>28118.837</v>
      </c>
      <c r="I67" s="380">
        <v>4537.924</v>
      </c>
    </row>
    <row r="68" spans="1:15" ht="14.4" customHeight="1">
      <c r="A68" s="6"/>
      <c r="B68" s="285" t="s">
        <v>530</v>
      </c>
      <c r="C68" s="378">
        <v>215843.43037846533</v>
      </c>
      <c r="D68" s="379">
        <v>53258.022999999994</v>
      </c>
      <c r="E68" s="378">
        <v>7669.6703784653573</v>
      </c>
      <c r="F68" s="379">
        <v>18592.105</v>
      </c>
      <c r="G68" s="379">
        <v>136323.63199999998</v>
      </c>
      <c r="H68" s="379">
        <v>154915.73699999999</v>
      </c>
      <c r="I68" s="380">
        <v>0</v>
      </c>
      <c r="K68" s="327"/>
      <c r="L68" s="327"/>
      <c r="M68" s="327"/>
      <c r="N68" s="327"/>
    </row>
    <row r="69" spans="1:15" ht="15.6" customHeight="1">
      <c r="A69" s="6"/>
      <c r="B69" s="285" t="s">
        <v>531</v>
      </c>
      <c r="C69" s="378">
        <v>348302.80944200762</v>
      </c>
      <c r="D69" s="379">
        <v>75367.009999999995</v>
      </c>
      <c r="E69" s="378">
        <v>14120.808442007627</v>
      </c>
      <c r="F69" s="379">
        <v>27886.493999999999</v>
      </c>
      <c r="G69" s="379">
        <v>162023.09</v>
      </c>
      <c r="H69" s="379">
        <v>189909.584</v>
      </c>
      <c r="I69" s="380">
        <v>68905.407000000007</v>
      </c>
    </row>
    <row r="70" spans="1:15" ht="15.6" customHeight="1">
      <c r="A70" s="6"/>
      <c r="B70" s="285" t="s">
        <v>566</v>
      </c>
      <c r="C70" s="381">
        <v>0.77253198666822365</v>
      </c>
      <c r="D70" s="381">
        <v>0.70664900995807045</v>
      </c>
      <c r="E70" s="381">
        <v>0.54314669092522028</v>
      </c>
      <c r="F70" s="401" t="s">
        <v>567</v>
      </c>
      <c r="G70" s="381">
        <v>0.84138397804905452</v>
      </c>
      <c r="H70" s="381">
        <v>0.81573417063564302</v>
      </c>
      <c r="I70" s="382">
        <v>0</v>
      </c>
    </row>
    <row r="71" spans="1:15" ht="15.6" customHeight="1">
      <c r="A71" s="6"/>
      <c r="B71" s="284" t="s">
        <v>568</v>
      </c>
      <c r="C71" s="383">
        <v>2.7038415448795967</v>
      </c>
      <c r="D71" s="384">
        <v>1.8918187268929363</v>
      </c>
      <c r="E71" s="385">
        <v>3.2627662149290337</v>
      </c>
      <c r="F71" s="384">
        <v>1.9426751299274621</v>
      </c>
      <c r="G71" s="384">
        <v>3.656534716997577</v>
      </c>
      <c r="H71" s="386">
        <v>3.2371736671688534</v>
      </c>
      <c r="I71" s="380" t="s">
        <v>452</v>
      </c>
    </row>
    <row r="72" spans="1:15" ht="15.6" customHeight="1">
      <c r="A72" s="6"/>
      <c r="B72" s="284" t="s">
        <v>569</v>
      </c>
      <c r="C72" s="383">
        <v>0.94582983853823399</v>
      </c>
      <c r="D72" s="384">
        <v>0.73581668023285696</v>
      </c>
      <c r="E72" s="385">
        <v>1.8590202648579874</v>
      </c>
      <c r="F72" s="384">
        <v>0.69081699923521189</v>
      </c>
      <c r="G72" s="384">
        <v>1.1387829090029267</v>
      </c>
      <c r="H72" s="386">
        <v>1.0291709806833971</v>
      </c>
      <c r="I72" s="380" t="s">
        <v>452</v>
      </c>
    </row>
    <row r="73" spans="1:15" ht="13.2" customHeight="1">
      <c r="B73" s="1275">
        <v>2023</v>
      </c>
      <c r="C73" s="1276"/>
      <c r="D73" s="1276"/>
      <c r="E73" s="1276"/>
      <c r="F73" s="1276"/>
      <c r="G73" s="1276"/>
      <c r="H73" s="1276"/>
      <c r="I73" s="1277"/>
      <c r="J73" s="153"/>
      <c r="K73" s="153"/>
      <c r="L73" s="153"/>
      <c r="M73" s="153"/>
      <c r="N73" s="153"/>
      <c r="O73" s="153"/>
    </row>
    <row r="74" spans="1:15">
      <c r="A74" s="6"/>
      <c r="B74" s="285" t="s">
        <v>526</v>
      </c>
      <c r="C74" s="387">
        <f>SUM(D74:G74,I74)</f>
        <v>133043.4271</v>
      </c>
      <c r="D74" s="361">
        <v>17062.697499999998</v>
      </c>
      <c r="E74" s="387">
        <v>6207</v>
      </c>
      <c r="F74" s="361">
        <v>8499.8289999999997</v>
      </c>
      <c r="G74" s="361">
        <v>28176.330600000001</v>
      </c>
      <c r="H74" s="361">
        <v>36676.159599999999</v>
      </c>
      <c r="I74" s="362">
        <v>73097.570000000007</v>
      </c>
    </row>
    <row r="75" spans="1:15">
      <c r="A75" s="6"/>
      <c r="B75" s="285" t="s">
        <v>527</v>
      </c>
      <c r="C75" s="387">
        <f t="shared" ref="C75:C79" si="0">SUM(D75:G75,I75)</f>
        <v>22985.461899999998</v>
      </c>
      <c r="D75" s="361">
        <v>13768.028899999998</v>
      </c>
      <c r="E75" s="387">
        <v>8326</v>
      </c>
      <c r="F75" s="361">
        <v>891.43300000000011</v>
      </c>
      <c r="G75" s="361">
        <v>0</v>
      </c>
      <c r="H75" s="361">
        <v>891.43300000000011</v>
      </c>
      <c r="I75" s="362">
        <v>0</v>
      </c>
    </row>
    <row r="76" spans="1:15">
      <c r="A76" s="6"/>
      <c r="B76" s="285" t="s">
        <v>528</v>
      </c>
      <c r="C76" s="387">
        <f t="shared" si="0"/>
        <v>100293.5724</v>
      </c>
      <c r="D76" s="361">
        <v>1986.9308999999998</v>
      </c>
      <c r="E76" s="387">
        <v>14157</v>
      </c>
      <c r="F76" s="361">
        <v>2039.4740000000002</v>
      </c>
      <c r="G76" s="361">
        <v>15795.364500000001</v>
      </c>
      <c r="H76" s="361">
        <v>17834.838500000002</v>
      </c>
      <c r="I76" s="362">
        <v>66314.803</v>
      </c>
    </row>
    <row r="77" spans="1:15">
      <c r="A77" s="6"/>
      <c r="B77" s="285" t="s">
        <v>529</v>
      </c>
      <c r="C77" s="387">
        <f t="shared" si="0"/>
        <v>47162.676700000004</v>
      </c>
      <c r="D77" s="361">
        <v>23241.256000000001</v>
      </c>
      <c r="E77" s="387">
        <v>1664</v>
      </c>
      <c r="F77" s="361">
        <v>8071.3559999999998</v>
      </c>
      <c r="G77" s="361">
        <v>7403.2976999999992</v>
      </c>
      <c r="H77" s="361">
        <v>15474.653699999999</v>
      </c>
      <c r="I77" s="362">
        <v>6782.7669999999998</v>
      </c>
    </row>
    <row r="78" spans="1:15">
      <c r="A78" s="6"/>
      <c r="B78" s="285" t="s">
        <v>530</v>
      </c>
      <c r="C78" s="387">
        <f t="shared" si="0"/>
        <v>144852.984</v>
      </c>
      <c r="D78" s="361">
        <v>49863</v>
      </c>
      <c r="E78" s="387">
        <v>7889</v>
      </c>
      <c r="F78" s="361">
        <v>33695.983999999997</v>
      </c>
      <c r="G78" s="361">
        <v>53405</v>
      </c>
      <c r="H78" s="361">
        <v>87033.747000000003</v>
      </c>
      <c r="I78" s="362">
        <v>0</v>
      </c>
    </row>
    <row r="79" spans="1:15">
      <c r="A79" s="6"/>
      <c r="B79" s="285" t="s">
        <v>531</v>
      </c>
      <c r="C79" s="387">
        <f t="shared" si="0"/>
        <v>279560.59000000003</v>
      </c>
      <c r="D79" s="361">
        <v>66925.304000000004</v>
      </c>
      <c r="E79" s="387">
        <v>14068</v>
      </c>
      <c r="F79" s="361">
        <v>42623.247000000003</v>
      </c>
      <c r="G79" s="361">
        <v>82846.468999999997</v>
      </c>
      <c r="H79" s="361">
        <v>125469.716</v>
      </c>
      <c r="I79" s="362">
        <v>73097.570000000007</v>
      </c>
    </row>
    <row r="80" spans="1:15">
      <c r="A80" s="6"/>
      <c r="B80" s="285" t="s">
        <v>566</v>
      </c>
      <c r="C80" s="381">
        <v>0.7</v>
      </c>
      <c r="D80" s="363">
        <v>0.74448507548056853</v>
      </c>
      <c r="E80" s="363">
        <v>0.56000000000000005</v>
      </c>
      <c r="F80" s="363">
        <v>0.79055413117635065</v>
      </c>
      <c r="G80" s="363">
        <v>0.64381456015946803</v>
      </c>
      <c r="H80" s="363">
        <v>0.69420132902827325</v>
      </c>
      <c r="I80" s="364">
        <v>0</v>
      </c>
    </row>
    <row r="81" spans="1:15">
      <c r="A81" s="6"/>
      <c r="B81" s="284" t="s">
        <v>568</v>
      </c>
      <c r="C81" s="388">
        <v>2.2000000000000002</v>
      </c>
      <c r="D81" s="366">
        <v>1.8269579200772494</v>
      </c>
      <c r="E81" s="389">
        <v>3.4</v>
      </c>
      <c r="F81" s="366">
        <v>2.6245644339928815</v>
      </c>
      <c r="G81" s="365" t="s">
        <v>452</v>
      </c>
      <c r="H81" s="366">
        <v>2.6245644339928815</v>
      </c>
      <c r="I81" s="367" t="s">
        <v>452</v>
      </c>
    </row>
    <row r="82" spans="1:15">
      <c r="A82" s="6"/>
      <c r="B82" s="284" t="s">
        <v>569</v>
      </c>
      <c r="C82" s="390">
        <v>0.56000000000000005</v>
      </c>
      <c r="D82" s="368">
        <v>0.46578541257739065</v>
      </c>
      <c r="E82" s="389">
        <v>1.51</v>
      </c>
      <c r="F82" s="368">
        <v>0.52338454854040761</v>
      </c>
      <c r="G82" s="365" t="s">
        <v>452</v>
      </c>
      <c r="H82" s="368">
        <v>0.52338454854040761</v>
      </c>
      <c r="I82" s="391" t="s">
        <v>452</v>
      </c>
    </row>
    <row r="83" spans="1:15" ht="13.95" customHeight="1">
      <c r="B83" s="1275">
        <v>2022</v>
      </c>
      <c r="C83" s="1276"/>
      <c r="D83" s="1276"/>
      <c r="E83" s="1276"/>
      <c r="F83" s="1276"/>
      <c r="G83" s="1276"/>
      <c r="H83" s="1276"/>
      <c r="I83" s="1277"/>
      <c r="J83" s="153"/>
      <c r="K83" s="153"/>
      <c r="L83" s="153"/>
      <c r="M83" s="153"/>
      <c r="N83" s="153"/>
      <c r="O83" s="153"/>
    </row>
    <row r="84" spans="1:15">
      <c r="B84" s="285" t="s">
        <v>526</v>
      </c>
      <c r="C84" s="378">
        <f t="shared" ref="C84:C89" si="1">SUM(D84:G84,I84)</f>
        <v>104458</v>
      </c>
      <c r="D84" s="378">
        <v>17180</v>
      </c>
      <c r="E84" s="378">
        <v>5013</v>
      </c>
      <c r="F84" s="378">
        <v>10500</v>
      </c>
      <c r="G84" s="378">
        <v>2139</v>
      </c>
      <c r="H84" s="378">
        <v>12639</v>
      </c>
      <c r="I84" s="392">
        <v>69626</v>
      </c>
      <c r="J84" s="153"/>
      <c r="K84" s="153"/>
      <c r="L84" s="153"/>
      <c r="M84" s="153"/>
      <c r="N84" s="153"/>
      <c r="O84" s="153"/>
    </row>
    <row r="85" spans="1:15">
      <c r="B85" s="285" t="s">
        <v>527</v>
      </c>
      <c r="C85" s="378">
        <f t="shared" si="1"/>
        <v>21603</v>
      </c>
      <c r="D85" s="378">
        <v>11232</v>
      </c>
      <c r="E85" s="378">
        <v>8143</v>
      </c>
      <c r="F85" s="378">
        <v>1316</v>
      </c>
      <c r="G85" s="393">
        <v>912</v>
      </c>
      <c r="H85" s="378">
        <v>2228</v>
      </c>
      <c r="I85" s="394">
        <v>0</v>
      </c>
      <c r="J85" s="153"/>
      <c r="K85" s="153"/>
      <c r="L85" s="153"/>
      <c r="M85" s="153"/>
      <c r="N85" s="153"/>
      <c r="O85" s="153"/>
    </row>
    <row r="86" spans="1:15">
      <c r="B86" s="285" t="s">
        <v>528</v>
      </c>
      <c r="C86" s="378">
        <f t="shared" si="1"/>
        <v>80113</v>
      </c>
      <c r="D86" s="378">
        <v>1863</v>
      </c>
      <c r="E86" s="378">
        <v>13213</v>
      </c>
      <c r="F86" s="378">
        <v>2212</v>
      </c>
      <c r="G86" s="393">
        <v>312</v>
      </c>
      <c r="H86" s="378">
        <v>2524</v>
      </c>
      <c r="I86" s="392">
        <v>62513</v>
      </c>
      <c r="J86" s="153"/>
      <c r="K86" s="153"/>
      <c r="L86" s="153"/>
      <c r="M86" s="153"/>
      <c r="N86" s="153"/>
      <c r="O86" s="153"/>
    </row>
    <row r="87" spans="1:15">
      <c r="B87" s="285" t="s">
        <v>529</v>
      </c>
      <c r="C87" s="378">
        <f t="shared" si="1"/>
        <v>43944</v>
      </c>
      <c r="D87" s="378">
        <v>24212</v>
      </c>
      <c r="E87" s="378">
        <v>1580</v>
      </c>
      <c r="F87" s="378">
        <v>8734</v>
      </c>
      <c r="G87" s="378">
        <v>2305</v>
      </c>
      <c r="H87" s="378">
        <v>11039</v>
      </c>
      <c r="I87" s="392">
        <v>7113</v>
      </c>
      <c r="J87" s="153"/>
      <c r="K87" s="153"/>
      <c r="L87" s="153"/>
      <c r="M87" s="153"/>
      <c r="N87" s="153"/>
      <c r="O87" s="153"/>
    </row>
    <row r="88" spans="1:15">
      <c r="B88" s="285" t="s">
        <v>530</v>
      </c>
      <c r="C88" s="378">
        <f t="shared" si="1"/>
        <v>111707</v>
      </c>
      <c r="D88" s="378">
        <v>53205</v>
      </c>
      <c r="E88" s="378">
        <v>6805</v>
      </c>
      <c r="F88" s="378">
        <v>31117</v>
      </c>
      <c r="G88" s="378">
        <v>20580</v>
      </c>
      <c r="H88" s="378">
        <v>51697</v>
      </c>
      <c r="I88" s="394">
        <v>0</v>
      </c>
      <c r="J88" s="153"/>
      <c r="K88" s="153"/>
      <c r="L88" s="153"/>
      <c r="M88" s="153"/>
      <c r="N88" s="153"/>
      <c r="O88" s="153"/>
    </row>
    <row r="89" spans="1:15">
      <c r="B89" s="285" t="s">
        <v>531</v>
      </c>
      <c r="C89" s="378">
        <f t="shared" si="1"/>
        <v>215156</v>
      </c>
      <c r="D89" s="378">
        <v>70385</v>
      </c>
      <c r="E89" s="378">
        <v>11818</v>
      </c>
      <c r="F89" s="378">
        <v>40577</v>
      </c>
      <c r="G89" s="378">
        <v>22750</v>
      </c>
      <c r="H89" s="378">
        <v>63327</v>
      </c>
      <c r="I89" s="392">
        <v>69626</v>
      </c>
      <c r="J89" s="153"/>
      <c r="K89" s="153"/>
      <c r="L89" s="153"/>
      <c r="M89" s="153"/>
      <c r="N89" s="153"/>
      <c r="O89" s="153"/>
    </row>
    <row r="90" spans="1:15">
      <c r="B90" s="285" t="s">
        <v>566</v>
      </c>
      <c r="C90" s="395">
        <v>0.77</v>
      </c>
      <c r="D90" s="395">
        <v>0.76</v>
      </c>
      <c r="E90" s="395">
        <v>0.57999999999999996</v>
      </c>
      <c r="F90" s="395">
        <v>0.77</v>
      </c>
      <c r="G90" s="395">
        <v>0.9</v>
      </c>
      <c r="H90" s="395">
        <v>0.82</v>
      </c>
      <c r="I90" s="396">
        <v>0</v>
      </c>
      <c r="J90" s="153"/>
      <c r="K90" s="153"/>
      <c r="L90" s="153"/>
      <c r="M90" s="153"/>
      <c r="N90" s="153"/>
      <c r="O90" s="153"/>
    </row>
    <row r="91" spans="1:15">
      <c r="B91" s="284" t="s">
        <v>568</v>
      </c>
      <c r="C91" s="393">
        <v>2.1</v>
      </c>
      <c r="D91" s="393">
        <v>1.9</v>
      </c>
      <c r="E91" s="386">
        <v>3</v>
      </c>
      <c r="F91" s="393">
        <v>2.4</v>
      </c>
      <c r="G91" s="393" t="s">
        <v>452</v>
      </c>
      <c r="H91" s="393">
        <v>2.4</v>
      </c>
      <c r="I91" s="394" t="s">
        <v>452</v>
      </c>
      <c r="J91" s="153"/>
      <c r="K91" s="153"/>
      <c r="L91" s="153"/>
      <c r="M91" s="153"/>
      <c r="N91" s="153"/>
      <c r="O91" s="153"/>
    </row>
    <row r="92" spans="1:15" ht="15" thickBot="1">
      <c r="B92" s="882" t="s">
        <v>569</v>
      </c>
      <c r="C92" s="397">
        <v>0.55000000000000004</v>
      </c>
      <c r="D92" s="397">
        <v>0.44</v>
      </c>
      <c r="E92" s="397">
        <v>1.2</v>
      </c>
      <c r="F92" s="397">
        <v>0.57999999999999996</v>
      </c>
      <c r="G92" s="397" t="s">
        <v>452</v>
      </c>
      <c r="H92" s="397">
        <v>0.57999999999999996</v>
      </c>
      <c r="I92" s="398" t="s">
        <v>452</v>
      </c>
      <c r="J92" s="153"/>
      <c r="K92" s="153"/>
      <c r="L92" s="153"/>
      <c r="M92" s="153"/>
      <c r="N92" s="153"/>
      <c r="O92" s="153"/>
    </row>
    <row r="93" spans="1:15">
      <c r="B93" s="1266" t="s">
        <v>570</v>
      </c>
      <c r="C93" s="1266"/>
      <c r="D93" s="1266"/>
      <c r="E93" s="1266"/>
      <c r="F93" s="1266"/>
      <c r="G93" s="1266"/>
      <c r="H93" s="1266"/>
      <c r="I93" s="1266"/>
      <c r="J93" s="1266"/>
      <c r="K93" s="1266"/>
      <c r="L93" s="1266"/>
      <c r="M93" s="152"/>
      <c r="N93" s="152"/>
    </row>
    <row r="94" spans="1:15" ht="14.4" customHeight="1">
      <c r="B94" s="1223" t="s">
        <v>535</v>
      </c>
      <c r="C94" s="1223"/>
      <c r="D94" s="1223"/>
      <c r="E94" s="1223"/>
      <c r="F94" s="1223"/>
      <c r="G94" s="10"/>
      <c r="H94" s="10"/>
      <c r="I94" s="10"/>
    </row>
    <row r="95" spans="1:15">
      <c r="B95" s="1267" t="s">
        <v>571</v>
      </c>
      <c r="C95" s="1267"/>
      <c r="D95" s="1267"/>
      <c r="E95" s="1267"/>
      <c r="F95" s="1267"/>
      <c r="G95" s="1267"/>
      <c r="H95" s="1267"/>
      <c r="I95" s="1267"/>
      <c r="J95" s="1267"/>
      <c r="K95" s="1267"/>
      <c r="L95" s="1267"/>
      <c r="M95" s="152"/>
      <c r="N95" s="152"/>
    </row>
    <row r="96" spans="1:15" ht="23.1" customHeight="1">
      <c r="A96" s="6"/>
      <c r="B96" s="1224" t="s">
        <v>572</v>
      </c>
      <c r="C96" s="1224"/>
      <c r="D96" s="1224"/>
      <c r="E96" s="1224"/>
      <c r="F96" s="1224"/>
      <c r="G96" s="1224"/>
      <c r="H96" s="1224"/>
      <c r="I96" s="1224"/>
      <c r="J96" s="1224"/>
      <c r="K96" s="1224"/>
      <c r="L96" s="1224"/>
      <c r="M96" s="152"/>
      <c r="N96" s="152"/>
    </row>
    <row r="97" spans="1:22" ht="12.6" customHeight="1">
      <c r="A97" s="6"/>
      <c r="B97" s="1268" t="s">
        <v>573</v>
      </c>
      <c r="C97" s="1268"/>
      <c r="D97" s="1268"/>
      <c r="E97" s="1268"/>
      <c r="F97" s="1268"/>
      <c r="G97" s="1268"/>
      <c r="H97" s="1268"/>
      <c r="I97" s="1268"/>
      <c r="J97" s="1268"/>
      <c r="K97" s="1268"/>
      <c r="L97" s="1268"/>
      <c r="M97" s="152"/>
      <c r="N97" s="152"/>
    </row>
    <row r="98" spans="1:22" ht="15.9" customHeight="1">
      <c r="A98" s="6"/>
      <c r="B98" s="1160" t="s">
        <v>574</v>
      </c>
      <c r="C98" s="1160"/>
      <c r="D98" s="1160"/>
      <c r="E98" s="1160"/>
      <c r="F98" s="1160"/>
      <c r="G98" s="1160"/>
      <c r="H98" s="1160"/>
      <c r="I98" s="1160"/>
      <c r="J98" s="1160"/>
      <c r="K98" s="1160"/>
      <c r="L98" s="1160"/>
      <c r="M98" s="152"/>
      <c r="N98" s="152"/>
    </row>
    <row r="99" spans="1:22" ht="12" customHeight="1">
      <c r="A99" s="6"/>
      <c r="B99" s="1268" t="s">
        <v>575</v>
      </c>
      <c r="C99" s="1268"/>
      <c r="D99" s="1268"/>
      <c r="E99" s="1268"/>
      <c r="F99" s="1268"/>
      <c r="G99" s="1268"/>
      <c r="H99" s="1268"/>
      <c r="I99" s="1268"/>
      <c r="J99" s="1268"/>
      <c r="K99" s="1268"/>
      <c r="L99" s="1268"/>
      <c r="M99" s="152"/>
      <c r="N99" s="152"/>
    </row>
    <row r="100" spans="1:22" ht="8.1" customHeight="1">
      <c r="A100" s="6"/>
      <c r="B100" s="25"/>
      <c r="C100" s="25"/>
      <c r="D100" s="25"/>
      <c r="E100" s="25"/>
      <c r="F100" s="25"/>
      <c r="G100" s="25"/>
      <c r="H100" s="25"/>
      <c r="I100" s="25"/>
      <c r="J100" s="25"/>
      <c r="K100" s="25"/>
      <c r="L100" s="25"/>
      <c r="M100" s="152"/>
      <c r="N100" s="152"/>
    </row>
    <row r="101" spans="1:22">
      <c r="A101" s="6"/>
      <c r="B101" s="139"/>
      <c r="C101" s="139"/>
      <c r="D101" s="139"/>
      <c r="E101" s="139"/>
      <c r="F101" s="139"/>
      <c r="G101" s="139"/>
      <c r="H101" s="139"/>
      <c r="I101" s="139"/>
      <c r="J101" s="139"/>
      <c r="K101" s="139"/>
      <c r="L101" s="139"/>
    </row>
    <row r="102" spans="1:22" ht="16.8" thickBot="1">
      <c r="A102" s="6"/>
      <c r="B102" s="1183" t="s">
        <v>576</v>
      </c>
      <c r="C102" s="1183"/>
      <c r="D102" s="1183"/>
      <c r="E102" s="1183"/>
      <c r="F102" s="1183"/>
      <c r="G102" s="1183"/>
      <c r="H102" s="1183"/>
      <c r="I102" s="1183"/>
      <c r="J102" s="1183"/>
      <c r="K102" s="1183"/>
      <c r="L102" s="1183"/>
      <c r="M102" s="2"/>
      <c r="N102" s="2"/>
      <c r="O102" s="2"/>
      <c r="P102" s="2"/>
      <c r="Q102" s="2"/>
      <c r="R102" s="2"/>
      <c r="S102" s="2"/>
      <c r="T102" s="2"/>
      <c r="U102" s="2"/>
      <c r="V102" s="2"/>
    </row>
    <row r="103" spans="1:22" ht="14.4" customHeight="1">
      <c r="B103" s="1278"/>
      <c r="C103" s="1280" t="s">
        <v>577</v>
      </c>
      <c r="D103" s="1253"/>
      <c r="E103" s="1253"/>
      <c r="F103" s="1253"/>
      <c r="G103" s="1253"/>
      <c r="H103" s="1253"/>
      <c r="I103" s="1253"/>
      <c r="J103" s="1253"/>
      <c r="K103" s="1253"/>
      <c r="L103" s="1253"/>
      <c r="M103" s="1253"/>
      <c r="N103" s="1281"/>
    </row>
    <row r="104" spans="1:22" ht="14.4" customHeight="1">
      <c r="B104" s="1279"/>
      <c r="C104" s="1282" t="s">
        <v>159</v>
      </c>
      <c r="D104" s="1283"/>
      <c r="E104" s="1284" t="s">
        <v>556</v>
      </c>
      <c r="F104" s="1285"/>
      <c r="G104" s="1285"/>
      <c r="H104" s="1285"/>
      <c r="I104" s="1285"/>
      <c r="J104" s="1285"/>
      <c r="K104" s="1285"/>
      <c r="L104" s="1286"/>
      <c r="M104" s="1283" t="s">
        <v>557</v>
      </c>
      <c r="N104" s="1287"/>
    </row>
    <row r="105" spans="1:22" ht="14.4" customHeight="1">
      <c r="B105" s="1279"/>
      <c r="C105" s="1282"/>
      <c r="D105" s="1283"/>
      <c r="E105" s="1283" t="s">
        <v>578</v>
      </c>
      <c r="F105" s="1283"/>
      <c r="G105" s="1283" t="s">
        <v>579</v>
      </c>
      <c r="H105" s="1283"/>
      <c r="I105" s="1288" t="s">
        <v>580</v>
      </c>
      <c r="J105" s="1288"/>
      <c r="K105" s="1283" t="s">
        <v>581</v>
      </c>
      <c r="L105" s="1283"/>
      <c r="M105" s="1283" t="s">
        <v>158</v>
      </c>
      <c r="N105" s="1287"/>
    </row>
    <row r="106" spans="1:22" ht="15" thickBot="1">
      <c r="B106" s="1279"/>
      <c r="C106" s="644" t="s">
        <v>582</v>
      </c>
      <c r="D106" s="597" t="s">
        <v>583</v>
      </c>
      <c r="E106" s="644" t="s">
        <v>582</v>
      </c>
      <c r="F106" s="597" t="s">
        <v>583</v>
      </c>
      <c r="G106" s="644" t="s">
        <v>582</v>
      </c>
      <c r="H106" s="597" t="s">
        <v>583</v>
      </c>
      <c r="I106" s="644" t="s">
        <v>582</v>
      </c>
      <c r="J106" s="597" t="s">
        <v>583</v>
      </c>
      <c r="K106" s="644" t="s">
        <v>582</v>
      </c>
      <c r="L106" s="597" t="s">
        <v>583</v>
      </c>
      <c r="M106" s="644" t="s">
        <v>582</v>
      </c>
      <c r="N106" s="645" t="s">
        <v>583</v>
      </c>
    </row>
    <row r="107" spans="1:22" s="2" customFormat="1" ht="15" thickBot="1">
      <c r="A107"/>
      <c r="B107" s="1292">
        <v>2024</v>
      </c>
      <c r="C107" s="1293"/>
      <c r="D107" s="1293"/>
      <c r="E107" s="1293"/>
      <c r="F107" s="1293"/>
      <c r="G107" s="1293"/>
      <c r="H107" s="1293"/>
      <c r="I107" s="1293"/>
      <c r="J107" s="1293"/>
      <c r="K107" s="1293"/>
      <c r="L107" s="1293"/>
      <c r="M107" s="1293"/>
      <c r="N107" s="1294"/>
    </row>
    <row r="108" spans="1:22" ht="15.6" customHeight="1">
      <c r="A108" s="6"/>
      <c r="B108" s="285" t="s">
        <v>584</v>
      </c>
      <c r="C108" s="272">
        <v>89292.446979549364</v>
      </c>
      <c r="D108" s="272">
        <v>952.35299999999995</v>
      </c>
      <c r="E108" s="104">
        <v>11743.6</v>
      </c>
      <c r="F108" s="104">
        <v>952.35299999999995</v>
      </c>
      <c r="G108" s="104">
        <v>7362.9809795493493</v>
      </c>
      <c r="H108" s="275">
        <v>0</v>
      </c>
      <c r="I108" s="104">
        <v>681.48900000000003</v>
      </c>
      <c r="J108" s="104">
        <v>0</v>
      </c>
      <c r="K108" s="104">
        <v>598.97</v>
      </c>
      <c r="L108" s="104">
        <v>0</v>
      </c>
      <c r="M108" s="104">
        <v>68905.407000000007</v>
      </c>
      <c r="N108" s="179">
        <v>0</v>
      </c>
    </row>
    <row r="109" spans="1:22" ht="15.6" customHeight="1">
      <c r="B109" s="285" t="s">
        <v>585</v>
      </c>
      <c r="C109" s="272">
        <v>26663.265000000003</v>
      </c>
      <c r="D109" s="272">
        <v>3082.1868999999997</v>
      </c>
      <c r="E109" s="104">
        <v>14489.6</v>
      </c>
      <c r="F109" s="104">
        <v>2128.1979999999999</v>
      </c>
      <c r="G109" s="104">
        <v>0</v>
      </c>
      <c r="H109" s="104">
        <v>658.37090000000001</v>
      </c>
      <c r="I109" s="104">
        <v>8149.3379999999997</v>
      </c>
      <c r="J109" s="104">
        <v>295.61799999999999</v>
      </c>
      <c r="K109" s="104">
        <v>4024.3270000000002</v>
      </c>
      <c r="L109" s="104">
        <v>0</v>
      </c>
      <c r="M109" s="104">
        <v>0</v>
      </c>
      <c r="N109" s="179">
        <v>0</v>
      </c>
    </row>
    <row r="110" spans="1:22" ht="15.6" customHeight="1">
      <c r="B110" s="285" t="s">
        <v>586</v>
      </c>
      <c r="C110" s="272">
        <v>0</v>
      </c>
      <c r="D110" s="272">
        <v>45851.731</v>
      </c>
      <c r="E110" s="104">
        <v>0</v>
      </c>
      <c r="F110" s="104">
        <v>0</v>
      </c>
      <c r="G110" s="104">
        <v>0</v>
      </c>
      <c r="H110" s="104">
        <v>24.234999999999999</v>
      </c>
      <c r="I110" s="104">
        <v>0</v>
      </c>
      <c r="J110" s="104">
        <v>0</v>
      </c>
      <c r="K110" s="104">
        <v>0</v>
      </c>
      <c r="L110" s="104">
        <v>45827.495999999999</v>
      </c>
      <c r="M110" s="104">
        <v>0</v>
      </c>
      <c r="N110" s="179">
        <v>0</v>
      </c>
    </row>
    <row r="111" spans="1:22" ht="15.9" customHeight="1" thickBot="1">
      <c r="B111" s="285" t="s">
        <v>587</v>
      </c>
      <c r="C111" s="272">
        <v>9.3119999999999994</v>
      </c>
      <c r="D111" s="272">
        <v>790.01700000000005</v>
      </c>
      <c r="E111" s="104">
        <v>0</v>
      </c>
      <c r="F111" s="104">
        <v>0</v>
      </c>
      <c r="G111" s="104">
        <v>0</v>
      </c>
      <c r="H111" s="104">
        <v>0</v>
      </c>
      <c r="I111" s="104">
        <v>0</v>
      </c>
      <c r="J111" s="104">
        <v>790.01700000000005</v>
      </c>
      <c r="K111" s="104">
        <v>9.3119999999999994</v>
      </c>
      <c r="L111" s="104">
        <v>0</v>
      </c>
      <c r="M111" s="104">
        <v>0</v>
      </c>
      <c r="N111" s="179">
        <v>0</v>
      </c>
    </row>
    <row r="112" spans="1:22" s="2" customFormat="1" ht="15" thickBot="1">
      <c r="A112"/>
      <c r="B112" s="1292">
        <v>2023</v>
      </c>
      <c r="C112" s="1293"/>
      <c r="D112" s="1293"/>
      <c r="E112" s="1293"/>
      <c r="F112" s="1293"/>
      <c r="G112" s="1293"/>
      <c r="H112" s="1293"/>
      <c r="I112" s="1293"/>
      <c r="J112" s="1293"/>
      <c r="K112" s="1293"/>
      <c r="L112" s="1293"/>
      <c r="M112" s="1293"/>
      <c r="N112" s="1294"/>
    </row>
    <row r="113" spans="1:14">
      <c r="A113" s="6"/>
      <c r="B113" s="285" t="s">
        <v>584</v>
      </c>
      <c r="C113" s="272">
        <f t="shared" ref="C113:D116" si="2">SUM(E113,G113,I113,K113,M113)</f>
        <v>78884.332900000009</v>
      </c>
      <c r="D113" s="101">
        <f t="shared" si="2"/>
        <v>6316.4004999999997</v>
      </c>
      <c r="E113" s="104">
        <v>6365.152</v>
      </c>
      <c r="F113" s="104">
        <v>631.40049999999997</v>
      </c>
      <c r="G113" s="104">
        <v>483.39699999999999</v>
      </c>
      <c r="H113" s="275">
        <v>5685</v>
      </c>
      <c r="I113" s="104">
        <v>132.91200000000001</v>
      </c>
      <c r="J113" s="104">
        <v>0</v>
      </c>
      <c r="K113" s="104">
        <v>354.5899</v>
      </c>
      <c r="L113" s="104">
        <v>0</v>
      </c>
      <c r="M113" s="104">
        <v>71548.282000000007</v>
      </c>
      <c r="N113" s="179">
        <v>0</v>
      </c>
    </row>
    <row r="114" spans="1:14">
      <c r="B114" s="285" t="s">
        <v>585</v>
      </c>
      <c r="C114" s="272">
        <f t="shared" si="2"/>
        <v>18328.1387</v>
      </c>
      <c r="D114" s="101">
        <f t="shared" si="2"/>
        <v>2879.99</v>
      </c>
      <c r="E114" s="104">
        <v>8811.6910000000007</v>
      </c>
      <c r="F114" s="104">
        <v>1254.454</v>
      </c>
      <c r="G114" s="104">
        <v>0</v>
      </c>
      <c r="H114" s="104">
        <v>0</v>
      </c>
      <c r="I114" s="104">
        <v>8366.9169999999995</v>
      </c>
      <c r="J114" s="104">
        <v>0</v>
      </c>
      <c r="K114" s="104">
        <v>1149.5307</v>
      </c>
      <c r="L114" s="104">
        <v>76.248000000000005</v>
      </c>
      <c r="M114" s="104">
        <v>0</v>
      </c>
      <c r="N114" s="179">
        <v>1549.288</v>
      </c>
    </row>
    <row r="115" spans="1:14">
      <c r="B115" s="285" t="s">
        <v>586</v>
      </c>
      <c r="C115" s="272">
        <f t="shared" si="2"/>
        <v>0</v>
      </c>
      <c r="D115" s="101">
        <f t="shared" si="2"/>
        <v>26634.498</v>
      </c>
      <c r="E115" s="104">
        <v>0</v>
      </c>
      <c r="F115" s="104">
        <v>0</v>
      </c>
      <c r="G115" s="104">
        <v>0</v>
      </c>
      <c r="H115" s="104">
        <v>38.536000000000001</v>
      </c>
      <c r="I115" s="104">
        <v>0</v>
      </c>
      <c r="J115" s="104">
        <v>0</v>
      </c>
      <c r="K115" s="104">
        <v>0</v>
      </c>
      <c r="L115" s="104">
        <v>26595.962</v>
      </c>
      <c r="M115" s="104">
        <v>0</v>
      </c>
      <c r="N115" s="179">
        <v>0</v>
      </c>
    </row>
    <row r="116" spans="1:14" ht="15" thickBot="1">
      <c r="B116" s="285" t="s">
        <v>587</v>
      </c>
      <c r="C116" s="272">
        <f t="shared" si="2"/>
        <v>0</v>
      </c>
      <c r="D116" s="101">
        <f>SUM(F116,H116,J116,L116,N116)</f>
        <v>0</v>
      </c>
      <c r="E116" s="104">
        <v>0</v>
      </c>
      <c r="F116" s="104">
        <v>0</v>
      </c>
      <c r="G116" s="104">
        <v>0</v>
      </c>
      <c r="H116" s="104">
        <v>0</v>
      </c>
      <c r="I116" s="104">
        <v>0</v>
      </c>
      <c r="J116" s="104">
        <v>0</v>
      </c>
      <c r="K116" s="104">
        <v>0</v>
      </c>
      <c r="L116" s="104">
        <v>0</v>
      </c>
      <c r="M116" s="104">
        <v>0</v>
      </c>
      <c r="N116" s="179">
        <v>0</v>
      </c>
    </row>
    <row r="117" spans="1:14" s="2" customFormat="1" ht="15" thickBot="1">
      <c r="A117"/>
      <c r="B117" s="1292">
        <v>2022</v>
      </c>
      <c r="C117" s="1293"/>
      <c r="D117" s="1293"/>
      <c r="E117" s="1293"/>
      <c r="F117" s="1293"/>
      <c r="G117" s="1293"/>
      <c r="H117" s="1293"/>
      <c r="I117" s="1293"/>
      <c r="J117" s="1293"/>
      <c r="K117" s="1293"/>
      <c r="L117" s="1293"/>
      <c r="M117" s="1293"/>
      <c r="N117" s="1294"/>
    </row>
    <row r="118" spans="1:14" s="2" customFormat="1" hidden="1">
      <c r="A118"/>
      <c r="B118" s="276"/>
      <c r="C118" s="276"/>
      <c r="D118" s="63"/>
      <c r="E118" s="290"/>
      <c r="F118" s="264">
        <v>2016</v>
      </c>
      <c r="G118" s="290"/>
      <c r="H118" s="264">
        <v>2015</v>
      </c>
      <c r="I118" s="290"/>
      <c r="J118" s="290"/>
      <c r="K118" s="290"/>
      <c r="L118" s="290"/>
      <c r="M118" s="290"/>
      <c r="N118" s="291"/>
    </row>
    <row r="119" spans="1:14" s="2" customFormat="1" hidden="1">
      <c r="A119"/>
      <c r="B119" s="279"/>
      <c r="C119" s="279"/>
      <c r="D119" s="265"/>
      <c r="E119" s="290"/>
      <c r="F119" s="265"/>
      <c r="G119" s="290"/>
      <c r="H119" s="290"/>
      <c r="I119" s="290"/>
      <c r="J119" s="290"/>
      <c r="K119" s="290"/>
      <c r="L119" s="290"/>
      <c r="M119" s="290"/>
      <c r="N119" s="291"/>
    </row>
    <row r="120" spans="1:14" s="2" customFormat="1">
      <c r="A120"/>
      <c r="B120" s="285" t="s">
        <v>584</v>
      </c>
      <c r="C120" s="272">
        <f t="shared" ref="C120:D123" si="3">SUM(E120,G120,I120,K120,M120)</f>
        <v>77478</v>
      </c>
      <c r="D120" s="101">
        <f t="shared" si="3"/>
        <v>5199</v>
      </c>
      <c r="E120" s="104">
        <v>6473</v>
      </c>
      <c r="F120" s="84">
        <v>626</v>
      </c>
      <c r="G120" s="84">
        <v>433</v>
      </c>
      <c r="H120" s="104">
        <v>4573</v>
      </c>
      <c r="I120" s="104">
        <v>1325</v>
      </c>
      <c r="J120" s="84">
        <v>0</v>
      </c>
      <c r="K120" s="104">
        <v>1015</v>
      </c>
      <c r="L120" s="84">
        <v>0</v>
      </c>
      <c r="M120" s="104">
        <v>68232</v>
      </c>
      <c r="N120" s="178">
        <v>0</v>
      </c>
    </row>
    <row r="121" spans="1:14" s="2" customFormat="1">
      <c r="A121"/>
      <c r="B121" s="285" t="s">
        <v>585</v>
      </c>
      <c r="C121" s="272">
        <f t="shared" si="3"/>
        <v>18974</v>
      </c>
      <c r="D121" s="101">
        <f t="shared" si="3"/>
        <v>2801</v>
      </c>
      <c r="E121" s="104">
        <v>8759</v>
      </c>
      <c r="F121" s="104">
        <v>1322</v>
      </c>
      <c r="G121" s="84">
        <v>0</v>
      </c>
      <c r="H121" s="84">
        <v>0</v>
      </c>
      <c r="I121" s="104">
        <v>9175</v>
      </c>
      <c r="J121" s="84">
        <v>0</v>
      </c>
      <c r="K121" s="104">
        <v>1040</v>
      </c>
      <c r="L121" s="84">
        <v>84</v>
      </c>
      <c r="M121" s="84">
        <v>0</v>
      </c>
      <c r="N121" s="179">
        <v>1395</v>
      </c>
    </row>
    <row r="122" spans="1:14" s="2" customFormat="1">
      <c r="A122"/>
      <c r="B122" s="285" t="s">
        <v>586</v>
      </c>
      <c r="C122" s="272">
        <f t="shared" si="3"/>
        <v>0</v>
      </c>
      <c r="D122" s="101">
        <f t="shared" si="3"/>
        <v>7</v>
      </c>
      <c r="E122" s="84">
        <v>0</v>
      </c>
      <c r="F122" s="84">
        <v>0</v>
      </c>
      <c r="G122" s="84">
        <v>0</v>
      </c>
      <c r="H122" s="84">
        <v>7</v>
      </c>
      <c r="I122" s="84">
        <v>0</v>
      </c>
      <c r="J122" s="84">
        <v>0</v>
      </c>
      <c r="K122" s="84">
        <v>0</v>
      </c>
      <c r="L122" s="84">
        <v>0</v>
      </c>
      <c r="M122" s="84">
        <v>0</v>
      </c>
      <c r="N122" s="178">
        <v>0</v>
      </c>
    </row>
    <row r="123" spans="1:14" s="2" customFormat="1" ht="15" thickBot="1">
      <c r="A123"/>
      <c r="B123" s="287" t="s">
        <v>587</v>
      </c>
      <c r="C123" s="273">
        <f t="shared" si="3"/>
        <v>0</v>
      </c>
      <c r="D123" s="289">
        <f t="shared" si="3"/>
        <v>0</v>
      </c>
      <c r="E123" s="274">
        <v>0</v>
      </c>
      <c r="F123" s="274">
        <v>0</v>
      </c>
      <c r="G123" s="274">
        <v>0</v>
      </c>
      <c r="H123" s="274">
        <v>0</v>
      </c>
      <c r="I123" s="274">
        <v>0</v>
      </c>
      <c r="J123" s="274">
        <v>0</v>
      </c>
      <c r="K123" s="274">
        <v>0</v>
      </c>
      <c r="L123" s="274">
        <v>0</v>
      </c>
      <c r="M123" s="274">
        <v>0</v>
      </c>
      <c r="N123" s="271">
        <v>0</v>
      </c>
    </row>
    <row r="124" spans="1:14">
      <c r="B124" s="1267" t="s">
        <v>588</v>
      </c>
      <c r="C124" s="1267"/>
      <c r="D124" s="1267"/>
      <c r="E124" s="1267"/>
      <c r="F124" s="1267"/>
      <c r="G124" s="1267"/>
      <c r="H124" s="1267"/>
      <c r="I124" s="1267"/>
      <c r="J124" s="1267"/>
      <c r="K124" s="1267"/>
      <c r="L124" s="1267"/>
    </row>
    <row r="125" spans="1:14" ht="14.4" customHeight="1">
      <c r="B125" s="1223" t="s">
        <v>535</v>
      </c>
      <c r="C125" s="1223"/>
      <c r="D125" s="1223"/>
      <c r="E125" s="1223"/>
      <c r="F125" s="1223"/>
      <c r="G125" s="10"/>
      <c r="H125" s="10"/>
      <c r="I125" s="10"/>
    </row>
    <row r="126" spans="1:14" ht="14.4" customHeight="1">
      <c r="B126" s="1160" t="s">
        <v>589</v>
      </c>
      <c r="C126" s="1160"/>
      <c r="D126" s="1160"/>
      <c r="E126" s="1160"/>
      <c r="F126" s="1160"/>
      <c r="G126" s="1160"/>
      <c r="H126" s="1160"/>
      <c r="I126" s="1160"/>
      <c r="J126" s="1160"/>
      <c r="K126" s="1160"/>
      <c r="L126" s="1160"/>
      <c r="M126" s="1160"/>
      <c r="N126" s="1160"/>
    </row>
    <row r="127" spans="1:14">
      <c r="B127" s="1160" t="s">
        <v>590</v>
      </c>
      <c r="C127" s="1160"/>
      <c r="D127" s="1160"/>
      <c r="E127" s="1160"/>
      <c r="F127" s="1160"/>
      <c r="G127" s="1160"/>
      <c r="H127" s="1160"/>
      <c r="I127" s="1160"/>
      <c r="J127" s="1160"/>
      <c r="K127" s="1160"/>
      <c r="L127" s="1160"/>
      <c r="M127" s="1160"/>
      <c r="N127" s="1160"/>
    </row>
    <row r="128" spans="1:14">
      <c r="B128" s="10"/>
      <c r="C128" s="10"/>
      <c r="D128" s="10"/>
      <c r="E128" s="10"/>
      <c r="F128" s="10"/>
      <c r="G128" s="10"/>
      <c r="H128" s="10"/>
      <c r="I128" s="10"/>
      <c r="J128" s="10"/>
      <c r="K128" s="10"/>
      <c r="L128" s="10"/>
    </row>
    <row r="129" spans="1:12">
      <c r="B129" s="139"/>
      <c r="C129" s="139"/>
      <c r="D129" s="139"/>
      <c r="E129" s="139"/>
      <c r="F129" s="139"/>
      <c r="G129" s="139"/>
      <c r="H129" s="139"/>
      <c r="I129" s="139"/>
      <c r="J129" s="139"/>
      <c r="K129" s="139"/>
      <c r="L129" s="139"/>
    </row>
    <row r="130" spans="1:12" ht="16.8" thickBot="1">
      <c r="B130" s="1183" t="s">
        <v>591</v>
      </c>
      <c r="C130" s="1183"/>
      <c r="D130" s="1183"/>
      <c r="E130" s="1183"/>
      <c r="F130" s="1183"/>
      <c r="G130" s="1183"/>
      <c r="H130" s="1183"/>
      <c r="I130" s="1183"/>
      <c r="J130" s="1183"/>
      <c r="K130" s="1183"/>
      <c r="L130" s="1183"/>
    </row>
    <row r="131" spans="1:12" ht="14.4" customHeight="1">
      <c r="B131" s="1289"/>
      <c r="C131" s="1289" t="s">
        <v>577</v>
      </c>
      <c r="D131" s="1290"/>
      <c r="E131" s="1290"/>
      <c r="F131" s="1290"/>
      <c r="G131" s="1290"/>
      <c r="H131" s="1291"/>
    </row>
    <row r="132" spans="1:12" ht="14.4" customHeight="1">
      <c r="B132" s="1282"/>
      <c r="C132" s="1282" t="s">
        <v>159</v>
      </c>
      <c r="D132" s="1284" t="s">
        <v>556</v>
      </c>
      <c r="E132" s="1285"/>
      <c r="F132" s="1285"/>
      <c r="G132" s="1286"/>
      <c r="H132" s="645" t="s">
        <v>557</v>
      </c>
    </row>
    <row r="133" spans="1:12" ht="30" thickBot="1">
      <c r="B133" s="1282"/>
      <c r="C133" s="1282"/>
      <c r="D133" s="597" t="s">
        <v>592</v>
      </c>
      <c r="E133" s="597" t="s">
        <v>579</v>
      </c>
      <c r="F133" s="601" t="s">
        <v>580</v>
      </c>
      <c r="G133" s="646" t="s">
        <v>593</v>
      </c>
      <c r="H133" s="645" t="s">
        <v>158</v>
      </c>
    </row>
    <row r="134" spans="1:12" s="2" customFormat="1" ht="15" thickBot="1">
      <c r="A134"/>
      <c r="B134" s="1292">
        <v>2024</v>
      </c>
      <c r="C134" s="1293"/>
      <c r="D134" s="1293"/>
      <c r="E134" s="1293"/>
      <c r="F134" s="1293"/>
      <c r="G134" s="1293"/>
      <c r="H134" s="1294"/>
    </row>
    <row r="135" spans="1:12" ht="29.1" customHeight="1">
      <c r="B135" s="284" t="s">
        <v>594</v>
      </c>
      <c r="C135" s="277">
        <f>SUM(D135:H135)</f>
        <v>36402.77042889328</v>
      </c>
      <c r="D135" s="262">
        <v>2669.3130000000001</v>
      </c>
      <c r="E135" s="262">
        <v>8318.8704288932786</v>
      </c>
      <c r="F135" s="262">
        <v>991.27200000000005</v>
      </c>
      <c r="G135" s="262">
        <v>24423.314999999999</v>
      </c>
      <c r="H135" s="283">
        <v>0</v>
      </c>
    </row>
    <row r="136" spans="1:12" ht="15.6" customHeight="1">
      <c r="B136" s="285" t="s">
        <v>595</v>
      </c>
      <c r="C136" s="277">
        <f t="shared" ref="C136:C140" si="4">SUM(D136:H136)</f>
        <v>1379.19</v>
      </c>
      <c r="D136" s="104">
        <v>0</v>
      </c>
      <c r="E136" s="104"/>
      <c r="F136" s="104">
        <v>927.46900000000005</v>
      </c>
      <c r="G136" s="104">
        <v>0</v>
      </c>
      <c r="H136" s="179">
        <v>451.721</v>
      </c>
    </row>
    <row r="137" spans="1:12" ht="15.6" customHeight="1">
      <c r="B137" s="285" t="s">
        <v>596</v>
      </c>
      <c r="C137" s="277">
        <f t="shared" si="4"/>
        <v>0</v>
      </c>
      <c r="D137" s="104">
        <v>0</v>
      </c>
      <c r="E137" s="104"/>
      <c r="F137" s="104">
        <v>0</v>
      </c>
      <c r="G137" s="104">
        <v>0</v>
      </c>
      <c r="H137" s="179">
        <v>0</v>
      </c>
    </row>
    <row r="138" spans="1:12" ht="15.6" customHeight="1">
      <c r="B138" s="285" t="s">
        <v>597</v>
      </c>
      <c r="C138" s="277">
        <f t="shared" si="4"/>
        <v>0</v>
      </c>
      <c r="D138" s="104">
        <v>0</v>
      </c>
      <c r="E138" s="104"/>
      <c r="F138" s="104">
        <v>0</v>
      </c>
      <c r="G138" s="104">
        <v>0</v>
      </c>
      <c r="H138" s="179">
        <v>0</v>
      </c>
    </row>
    <row r="139" spans="1:12" ht="15.6" customHeight="1">
      <c r="B139" s="285" t="s">
        <v>598</v>
      </c>
      <c r="C139" s="277">
        <f t="shared" si="4"/>
        <v>74475.659454631241</v>
      </c>
      <c r="D139" s="104">
        <v>0</v>
      </c>
      <c r="E139" s="104">
        <v>6716.4214546312423</v>
      </c>
      <c r="F139" s="104">
        <v>0</v>
      </c>
      <c r="G139" s="104">
        <v>1806.943</v>
      </c>
      <c r="H139" s="179">
        <v>65952.294999999998</v>
      </c>
    </row>
    <row r="140" spans="1:12" ht="15.9" customHeight="1" thickBot="1">
      <c r="B140" s="286" t="s">
        <v>599</v>
      </c>
      <c r="C140" s="277">
        <f t="shared" si="4"/>
        <v>0</v>
      </c>
      <c r="D140" s="104">
        <v>0</v>
      </c>
      <c r="E140" s="104">
        <v>0</v>
      </c>
      <c r="F140" s="104">
        <v>0</v>
      </c>
      <c r="G140" s="104">
        <v>0</v>
      </c>
      <c r="H140" s="179">
        <v>0</v>
      </c>
    </row>
    <row r="141" spans="1:12" s="2" customFormat="1" ht="15" thickBot="1">
      <c r="A141"/>
      <c r="B141" s="1292">
        <v>2023</v>
      </c>
      <c r="C141" s="1293"/>
      <c r="D141" s="1293"/>
      <c r="E141" s="1293"/>
      <c r="F141" s="1293"/>
      <c r="G141" s="1293"/>
      <c r="H141" s="1294"/>
    </row>
    <row r="142" spans="1:12" ht="27">
      <c r="B142" s="284" t="s">
        <v>594</v>
      </c>
      <c r="C142" s="282">
        <f>SUM(D142:H142)</f>
        <v>22481.918000000001</v>
      </c>
      <c r="D142" s="262">
        <v>0</v>
      </c>
      <c r="E142" s="262">
        <v>7291.11</v>
      </c>
      <c r="F142" s="262">
        <v>0</v>
      </c>
      <c r="G142" s="262">
        <v>15190.808000000001</v>
      </c>
      <c r="H142" s="283">
        <v>0</v>
      </c>
    </row>
    <row r="143" spans="1:12">
      <c r="B143" s="285" t="s">
        <v>595</v>
      </c>
      <c r="C143" s="277">
        <f t="shared" ref="C143:C147" si="5">SUM(D143:H143)</f>
        <v>1479.604</v>
      </c>
      <c r="D143" s="104">
        <v>0</v>
      </c>
      <c r="E143" s="104">
        <v>0</v>
      </c>
      <c r="F143" s="104">
        <v>1024.346</v>
      </c>
      <c r="G143" s="104">
        <v>0</v>
      </c>
      <c r="H143" s="179">
        <v>455.25799999999998</v>
      </c>
    </row>
    <row r="144" spans="1:12">
      <c r="B144" s="285" t="s">
        <v>596</v>
      </c>
      <c r="C144" s="277">
        <f t="shared" si="5"/>
        <v>3096.6669000000002</v>
      </c>
      <c r="D144" s="104">
        <v>1986.9308999999998</v>
      </c>
      <c r="E144" s="104">
        <v>0</v>
      </c>
      <c r="F144" s="104">
        <v>1015.128</v>
      </c>
      <c r="G144" s="104">
        <v>94.608000000000004</v>
      </c>
      <c r="H144" s="179">
        <v>0</v>
      </c>
    </row>
    <row r="145" spans="1:14">
      <c r="B145" s="285" t="s">
        <v>597</v>
      </c>
      <c r="C145" s="277">
        <f t="shared" si="5"/>
        <v>0</v>
      </c>
      <c r="D145" s="104">
        <v>0</v>
      </c>
      <c r="E145" s="104">
        <v>0</v>
      </c>
      <c r="F145" s="104">
        <v>0</v>
      </c>
      <c r="G145" s="104">
        <v>0</v>
      </c>
      <c r="H145" s="179">
        <v>0</v>
      </c>
    </row>
    <row r="146" spans="1:14">
      <c r="B146" s="285" t="s">
        <v>598</v>
      </c>
      <c r="C146" s="277">
        <f t="shared" si="5"/>
        <v>73234.970499999996</v>
      </c>
      <c r="D146" s="104">
        <v>0</v>
      </c>
      <c r="E146" s="104">
        <v>6865.4769999999999</v>
      </c>
      <c r="F146" s="104">
        <v>0</v>
      </c>
      <c r="G146" s="104">
        <v>509.94850000000002</v>
      </c>
      <c r="H146" s="179">
        <v>65859.544999999998</v>
      </c>
    </row>
    <row r="147" spans="1:14" ht="15" thickBot="1">
      <c r="B147" s="286" t="s">
        <v>599</v>
      </c>
      <c r="C147" s="277">
        <f t="shared" si="5"/>
        <v>0</v>
      </c>
      <c r="D147" s="104">
        <v>0</v>
      </c>
      <c r="E147" s="104">
        <v>0</v>
      </c>
      <c r="F147" s="104">
        <v>0</v>
      </c>
      <c r="G147" s="104">
        <v>0</v>
      </c>
      <c r="H147" s="179">
        <v>0</v>
      </c>
    </row>
    <row r="148" spans="1:14" s="2" customFormat="1" ht="15" thickBot="1">
      <c r="A148"/>
      <c r="B148" s="1292">
        <v>2022</v>
      </c>
      <c r="C148" s="1293"/>
      <c r="D148" s="1293"/>
      <c r="E148" s="1293"/>
      <c r="F148" s="1293"/>
      <c r="G148" s="1293"/>
      <c r="H148" s="1294"/>
    </row>
    <row r="149" spans="1:14" s="2" customFormat="1" hidden="1">
      <c r="A149" s="8"/>
      <c r="B149" s="276"/>
      <c r="C149" s="276"/>
      <c r="D149" s="263">
        <v>2017</v>
      </c>
      <c r="E149" s="264">
        <v>2016</v>
      </c>
      <c r="F149" s="264">
        <v>2015</v>
      </c>
      <c r="G149" s="86"/>
      <c r="H149" s="278"/>
    </row>
    <row r="150" spans="1:14" s="2" customFormat="1" hidden="1">
      <c r="A150" s="8"/>
      <c r="B150" s="279"/>
      <c r="C150" s="279"/>
      <c r="D150" s="265"/>
      <c r="E150" s="265"/>
      <c r="F150" s="86"/>
      <c r="G150" s="86"/>
      <c r="H150" s="278"/>
    </row>
    <row r="151" spans="1:14" s="2" customFormat="1" ht="26.4">
      <c r="A151" s="8"/>
      <c r="B151" s="284" t="s">
        <v>594</v>
      </c>
      <c r="C151" s="277">
        <f>SUM(D151:H151)</f>
        <v>7522</v>
      </c>
      <c r="D151" s="84">
        <v>39</v>
      </c>
      <c r="E151" s="104">
        <v>6587</v>
      </c>
      <c r="F151" s="84">
        <v>896</v>
      </c>
      <c r="G151" s="80">
        <v>0</v>
      </c>
      <c r="H151" s="178">
        <v>0</v>
      </c>
    </row>
    <row r="152" spans="1:14" s="2" customFormat="1">
      <c r="A152" s="8"/>
      <c r="B152" s="285" t="s">
        <v>595</v>
      </c>
      <c r="C152" s="277">
        <f t="shared" ref="C152:C156" si="6">SUM(D152:H152)</f>
        <v>1740</v>
      </c>
      <c r="D152" s="84">
        <v>0</v>
      </c>
      <c r="E152" s="84">
        <v>0</v>
      </c>
      <c r="F152" s="104">
        <v>1316</v>
      </c>
      <c r="G152" s="80">
        <v>0</v>
      </c>
      <c r="H152" s="178">
        <v>424</v>
      </c>
    </row>
    <row r="153" spans="1:14" s="2" customFormat="1">
      <c r="A153" s="8"/>
      <c r="B153" s="285" t="s">
        <v>596</v>
      </c>
      <c r="C153" s="277">
        <f t="shared" si="6"/>
        <v>1824</v>
      </c>
      <c r="D153" s="104">
        <v>1824</v>
      </c>
      <c r="E153" s="84">
        <v>0</v>
      </c>
      <c r="F153" s="84">
        <v>0</v>
      </c>
      <c r="G153" s="80">
        <v>0</v>
      </c>
      <c r="H153" s="178">
        <v>0</v>
      </c>
    </row>
    <row r="154" spans="1:14" s="2" customFormat="1">
      <c r="A154"/>
      <c r="B154" s="285" t="s">
        <v>597</v>
      </c>
      <c r="C154" s="277">
        <f t="shared" si="6"/>
        <v>0</v>
      </c>
      <c r="D154" s="80">
        <v>0</v>
      </c>
      <c r="E154" s="84">
        <v>0</v>
      </c>
      <c r="F154" s="84">
        <v>0</v>
      </c>
      <c r="G154" s="80">
        <v>0</v>
      </c>
      <c r="H154" s="178">
        <v>0</v>
      </c>
    </row>
    <row r="155" spans="1:14" s="2" customFormat="1">
      <c r="A155"/>
      <c r="B155" s="285" t="s">
        <v>598</v>
      </c>
      <c r="C155" s="277">
        <f t="shared" si="6"/>
        <v>69026</v>
      </c>
      <c r="D155" s="80">
        <v>0</v>
      </c>
      <c r="E155" s="104">
        <v>6625</v>
      </c>
      <c r="F155" s="84">
        <v>0</v>
      </c>
      <c r="G155" s="80">
        <v>312</v>
      </c>
      <c r="H155" s="179">
        <v>62089</v>
      </c>
    </row>
    <row r="156" spans="1:14" s="2" customFormat="1" ht="15" thickBot="1">
      <c r="A156"/>
      <c r="B156" s="287" t="s">
        <v>599</v>
      </c>
      <c r="C156" s="280">
        <f t="shared" si="6"/>
        <v>0</v>
      </c>
      <c r="D156" s="281">
        <v>0</v>
      </c>
      <c r="E156" s="274">
        <v>0</v>
      </c>
      <c r="F156" s="274">
        <v>0</v>
      </c>
      <c r="G156" s="281">
        <v>0</v>
      </c>
      <c r="H156" s="271">
        <v>0</v>
      </c>
    </row>
    <row r="157" spans="1:14" s="2" customFormat="1" ht="14.4" customHeight="1">
      <c r="A157"/>
      <c r="B157" s="1223" t="s">
        <v>600</v>
      </c>
      <c r="C157" s="1223"/>
      <c r="D157" s="1223"/>
      <c r="E157" s="1223"/>
      <c r="F157" s="1223"/>
      <c r="G157" s="1223"/>
      <c r="H157" s="1223"/>
      <c r="I157" s="10"/>
      <c r="J157" s="10"/>
      <c r="K157" s="10"/>
      <c r="L157" s="10"/>
      <c r="M157"/>
      <c r="N157"/>
    </row>
    <row r="158" spans="1:14" s="2" customFormat="1">
      <c r="A158"/>
      <c r="B158" s="1268" t="s">
        <v>601</v>
      </c>
      <c r="C158" s="1268"/>
      <c r="D158" s="1268"/>
      <c r="E158" s="1268"/>
      <c r="F158" s="1268"/>
      <c r="G158" s="1268"/>
      <c r="H158" s="1268"/>
      <c r="I158" s="399"/>
      <c r="J158" s="399"/>
      <c r="K158" s="399"/>
      <c r="L158" s="399"/>
    </row>
    <row r="159" spans="1:14">
      <c r="B159" s="139"/>
      <c r="C159" s="139"/>
      <c r="D159" s="139"/>
      <c r="E159" s="139"/>
      <c r="F159" s="139"/>
      <c r="G159" s="139"/>
      <c r="H159" s="139"/>
      <c r="I159" s="139"/>
      <c r="J159" s="139"/>
      <c r="K159" s="139"/>
      <c r="L159" s="139"/>
    </row>
    <row r="160" spans="1:14" ht="16.8" thickBot="1">
      <c r="B160" s="1183" t="s">
        <v>602</v>
      </c>
      <c r="C160" s="1183"/>
      <c r="D160" s="1183"/>
      <c r="E160" s="1183"/>
      <c r="F160" s="1183"/>
      <c r="G160" s="1183"/>
      <c r="H160" s="1183"/>
      <c r="I160" s="1183"/>
      <c r="J160" s="1183"/>
      <c r="K160" s="1183"/>
      <c r="L160" s="1183"/>
    </row>
    <row r="161" spans="1:14" ht="14.4" customHeight="1">
      <c r="B161" s="1295"/>
      <c r="C161" s="1280" t="s">
        <v>577</v>
      </c>
      <c r="D161" s="1253"/>
      <c r="E161" s="1253"/>
      <c r="F161" s="1253"/>
      <c r="G161" s="1253"/>
      <c r="H161" s="1253"/>
      <c r="I161" s="1253"/>
      <c r="J161" s="1253"/>
      <c r="K161" s="1253"/>
      <c r="L161" s="1253"/>
      <c r="M161" s="1253"/>
      <c r="N161" s="1281"/>
    </row>
    <row r="162" spans="1:14" ht="14.4" customHeight="1">
      <c r="B162" s="1296"/>
      <c r="C162" s="1282" t="s">
        <v>159</v>
      </c>
      <c r="D162" s="1283"/>
      <c r="E162" s="1284" t="s">
        <v>556</v>
      </c>
      <c r="F162" s="1285"/>
      <c r="G162" s="1285"/>
      <c r="H162" s="1285"/>
      <c r="I162" s="1285"/>
      <c r="J162" s="1285"/>
      <c r="K162" s="1285"/>
      <c r="L162" s="1286"/>
      <c r="M162" s="1283" t="s">
        <v>557</v>
      </c>
      <c r="N162" s="1287"/>
    </row>
    <row r="163" spans="1:14" ht="14.4" customHeight="1">
      <c r="B163" s="1296"/>
      <c r="C163" s="1282"/>
      <c r="D163" s="1283"/>
      <c r="E163" s="1283" t="s">
        <v>592</v>
      </c>
      <c r="F163" s="1283"/>
      <c r="G163" s="1283" t="s">
        <v>579</v>
      </c>
      <c r="H163" s="1283"/>
      <c r="I163" s="1288" t="s">
        <v>580</v>
      </c>
      <c r="J163" s="1288"/>
      <c r="K163" s="1283" t="s">
        <v>603</v>
      </c>
      <c r="L163" s="1283"/>
      <c r="M163" s="1283" t="s">
        <v>158</v>
      </c>
      <c r="N163" s="1287"/>
    </row>
    <row r="164" spans="1:14" ht="15" thickBot="1">
      <c r="B164" s="1296"/>
      <c r="C164" s="644" t="s">
        <v>582</v>
      </c>
      <c r="D164" s="597" t="s">
        <v>583</v>
      </c>
      <c r="E164" s="644" t="s">
        <v>582</v>
      </c>
      <c r="F164" s="597" t="s">
        <v>583</v>
      </c>
      <c r="G164" s="644" t="s">
        <v>582</v>
      </c>
      <c r="H164" s="597" t="s">
        <v>583</v>
      </c>
      <c r="I164" s="644" t="s">
        <v>582</v>
      </c>
      <c r="J164" s="597" t="s">
        <v>583</v>
      </c>
      <c r="K164" s="644" t="s">
        <v>582</v>
      </c>
      <c r="L164" s="597" t="s">
        <v>583</v>
      </c>
      <c r="M164" s="644" t="s">
        <v>582</v>
      </c>
      <c r="N164" s="645" t="s">
        <v>583</v>
      </c>
    </row>
    <row r="165" spans="1:14" s="2" customFormat="1" ht="15" thickBot="1">
      <c r="A165"/>
      <c r="B165" s="1292">
        <v>2024</v>
      </c>
      <c r="C165" s="1293"/>
      <c r="D165" s="1293"/>
      <c r="E165" s="1293"/>
      <c r="F165" s="1293"/>
      <c r="G165" s="1293"/>
      <c r="H165" s="1293"/>
      <c r="I165" s="1293"/>
      <c r="J165" s="1293"/>
      <c r="K165" s="1293"/>
      <c r="L165" s="1293"/>
      <c r="M165" s="1293"/>
      <c r="N165" s="1294"/>
    </row>
    <row r="166" spans="1:14" ht="15.6" customHeight="1">
      <c r="B166" s="297" t="s">
        <v>604</v>
      </c>
      <c r="C166" s="104">
        <v>81188.121428893282</v>
      </c>
      <c r="D166" s="104">
        <v>0</v>
      </c>
      <c r="E166" s="104">
        <v>725.298</v>
      </c>
      <c r="F166" s="104">
        <v>0</v>
      </c>
      <c r="G166" s="104">
        <v>14919.296428893276</v>
      </c>
      <c r="H166" s="275">
        <v>0</v>
      </c>
      <c r="I166" s="104">
        <v>0</v>
      </c>
      <c r="J166" s="104">
        <v>0</v>
      </c>
      <c r="K166" s="104">
        <v>11.385</v>
      </c>
      <c r="L166" s="104">
        <v>0</v>
      </c>
      <c r="M166" s="104">
        <v>65532.142</v>
      </c>
      <c r="N166" s="179">
        <v>0</v>
      </c>
    </row>
    <row r="167" spans="1:14" ht="15.6" customHeight="1">
      <c r="B167" s="297" t="s">
        <v>605</v>
      </c>
      <c r="C167" s="104">
        <v>1684.9540000000002</v>
      </c>
      <c r="D167" s="104">
        <v>1581.453</v>
      </c>
      <c r="E167" s="104">
        <v>362.56200000000001</v>
      </c>
      <c r="F167" s="104">
        <v>1581.453</v>
      </c>
      <c r="G167" s="104">
        <v>0</v>
      </c>
      <c r="H167" s="104">
        <v>0</v>
      </c>
      <c r="I167" s="104">
        <v>991.27200000000005</v>
      </c>
      <c r="J167" s="104">
        <v>0</v>
      </c>
      <c r="K167" s="104">
        <v>331.12</v>
      </c>
      <c r="L167" s="104">
        <v>0</v>
      </c>
      <c r="M167" s="104">
        <v>0</v>
      </c>
      <c r="N167" s="179">
        <v>0</v>
      </c>
    </row>
    <row r="168" spans="1:14" ht="15.6" customHeight="1">
      <c r="B168" s="297" t="s">
        <v>606</v>
      </c>
      <c r="C168" s="104">
        <v>1570.518</v>
      </c>
      <c r="D168" s="104">
        <v>24433.230454631244</v>
      </c>
      <c r="E168" s="104">
        <v>0</v>
      </c>
      <c r="F168" s="104">
        <v>0</v>
      </c>
      <c r="G168" s="104">
        <v>106.08</v>
      </c>
      <c r="H168" s="104">
        <v>9.915454631244625</v>
      </c>
      <c r="I168" s="104">
        <v>0</v>
      </c>
      <c r="J168" s="104">
        <v>0</v>
      </c>
      <c r="K168" s="104">
        <v>1464.4380000000001</v>
      </c>
      <c r="L168" s="104">
        <v>24423.314999999999</v>
      </c>
      <c r="M168" s="104">
        <v>0</v>
      </c>
      <c r="N168" s="179">
        <v>0</v>
      </c>
    </row>
    <row r="169" spans="1:14" ht="15.9" customHeight="1" thickBot="1">
      <c r="B169" s="297" t="s">
        <v>607</v>
      </c>
      <c r="C169" s="104">
        <v>1347.6220000000001</v>
      </c>
      <c r="D169" s="104">
        <v>451.721</v>
      </c>
      <c r="E169" s="104">
        <v>0</v>
      </c>
      <c r="F169" s="104">
        <v>0</v>
      </c>
      <c r="G169" s="104">
        <v>0</v>
      </c>
      <c r="H169" s="104">
        <v>0</v>
      </c>
      <c r="I169" s="104">
        <v>927.46900000000005</v>
      </c>
      <c r="J169" s="104">
        <v>0</v>
      </c>
      <c r="K169" s="104">
        <v>0</v>
      </c>
      <c r="L169" s="104">
        <v>0</v>
      </c>
      <c r="M169" s="104">
        <v>420.15300000000002</v>
      </c>
      <c r="N169" s="179">
        <v>451.721</v>
      </c>
    </row>
    <row r="170" spans="1:14" s="2" customFormat="1" ht="15" thickBot="1">
      <c r="A170"/>
      <c r="B170" s="1292">
        <v>2023</v>
      </c>
      <c r="C170" s="1293"/>
      <c r="D170" s="1293"/>
      <c r="E170" s="1293"/>
      <c r="F170" s="1293"/>
      <c r="G170" s="1293"/>
      <c r="H170" s="1293"/>
      <c r="I170" s="1293"/>
      <c r="J170" s="1293"/>
      <c r="K170" s="1293"/>
      <c r="L170" s="1293"/>
      <c r="M170" s="1293"/>
      <c r="N170" s="1294"/>
    </row>
    <row r="171" spans="1:14">
      <c r="B171" s="297" t="s">
        <v>604</v>
      </c>
      <c r="C171" s="272">
        <f>SUM(E171,G171,I171,K171,M171)</f>
        <v>80182.989799999996</v>
      </c>
      <c r="D171" s="101">
        <f>SUM(F171,H171,J171,L171,N171)</f>
        <v>0</v>
      </c>
      <c r="E171" s="104">
        <v>739.66120000000001</v>
      </c>
      <c r="F171" s="104">
        <v>0</v>
      </c>
      <c r="G171" s="104">
        <v>14020.096</v>
      </c>
      <c r="H171" s="104">
        <v>0</v>
      </c>
      <c r="I171" s="104">
        <v>0</v>
      </c>
      <c r="J171" s="104">
        <v>0</v>
      </c>
      <c r="K171" s="104">
        <v>8.313600000000001</v>
      </c>
      <c r="L171" s="104">
        <v>0</v>
      </c>
      <c r="M171" s="104">
        <v>65414.919000000002</v>
      </c>
      <c r="N171" s="179">
        <v>0</v>
      </c>
    </row>
    <row r="172" spans="1:14">
      <c r="B172" s="297" t="s">
        <v>605</v>
      </c>
      <c r="C172" s="272">
        <f t="shared" ref="C172:D174" si="7">SUM(E172,G172,I172,K172,M172)</f>
        <v>1631.3266000000001</v>
      </c>
      <c r="D172" s="101">
        <f t="shared" si="7"/>
        <v>1227.3139999999999</v>
      </c>
      <c r="E172" s="104">
        <v>114.5637</v>
      </c>
      <c r="F172" s="104">
        <v>1132.7059999999999</v>
      </c>
      <c r="G172" s="104">
        <v>0</v>
      </c>
      <c r="H172" s="104">
        <v>0</v>
      </c>
      <c r="I172" s="104">
        <v>1015.128</v>
      </c>
      <c r="J172" s="104">
        <v>0</v>
      </c>
      <c r="K172" s="104">
        <v>501.63490000000002</v>
      </c>
      <c r="L172" s="104">
        <v>94.608000000000004</v>
      </c>
      <c r="M172" s="104">
        <v>0</v>
      </c>
      <c r="N172" s="179">
        <v>0</v>
      </c>
    </row>
    <row r="173" spans="1:14">
      <c r="B173" s="297" t="s">
        <v>606</v>
      </c>
      <c r="C173" s="272">
        <f t="shared" si="7"/>
        <v>105.93300000000001</v>
      </c>
      <c r="D173" s="101">
        <f t="shared" si="7"/>
        <v>15221.366000000002</v>
      </c>
      <c r="E173" s="104">
        <v>0</v>
      </c>
      <c r="F173" s="104">
        <v>0</v>
      </c>
      <c r="G173" s="104">
        <v>105.93300000000001</v>
      </c>
      <c r="H173" s="104">
        <v>30.558</v>
      </c>
      <c r="I173" s="104">
        <v>0</v>
      </c>
      <c r="J173" s="104">
        <v>0</v>
      </c>
      <c r="K173" s="104">
        <v>0</v>
      </c>
      <c r="L173" s="104">
        <v>15190.808000000001</v>
      </c>
      <c r="M173" s="104">
        <v>0</v>
      </c>
      <c r="N173" s="179">
        <v>0</v>
      </c>
    </row>
    <row r="174" spans="1:14" ht="15" thickBot="1">
      <c r="B174" s="297" t="s">
        <v>607</v>
      </c>
      <c r="C174" s="293">
        <f t="shared" si="7"/>
        <v>1468.972</v>
      </c>
      <c r="D174" s="294">
        <f t="shared" si="7"/>
        <v>455.25799999999998</v>
      </c>
      <c r="E174" s="292">
        <v>0</v>
      </c>
      <c r="F174" s="292">
        <v>0</v>
      </c>
      <c r="G174" s="292">
        <v>0</v>
      </c>
      <c r="H174" s="292">
        <v>0</v>
      </c>
      <c r="I174" s="292">
        <v>1024.346</v>
      </c>
      <c r="J174" s="292">
        <v>0</v>
      </c>
      <c r="K174" s="292">
        <v>0</v>
      </c>
      <c r="L174" s="292">
        <v>0</v>
      </c>
      <c r="M174" s="292">
        <v>444.62599999999998</v>
      </c>
      <c r="N174" s="295">
        <v>455.25799999999998</v>
      </c>
    </row>
    <row r="175" spans="1:14" s="2" customFormat="1" ht="15" thickBot="1">
      <c r="A175"/>
      <c r="B175" s="1292">
        <v>2022</v>
      </c>
      <c r="C175" s="1293"/>
      <c r="D175" s="1293"/>
      <c r="E175" s="1293"/>
      <c r="F175" s="1293"/>
      <c r="G175" s="1293"/>
      <c r="H175" s="1293"/>
      <c r="I175" s="1293"/>
      <c r="J175" s="1293"/>
      <c r="K175" s="1293"/>
      <c r="L175" s="1293"/>
      <c r="M175" s="1293"/>
      <c r="N175" s="1294"/>
    </row>
    <row r="176" spans="1:14" s="2" customFormat="1">
      <c r="A176"/>
      <c r="B176" s="297" t="s">
        <v>604</v>
      </c>
      <c r="C176" s="272">
        <f>SUM(E176,G176,I176,K176,M176)</f>
        <v>75455</v>
      </c>
      <c r="D176" s="101">
        <f>SUM(F176,H176,J176,L176,N176)</f>
        <v>0</v>
      </c>
      <c r="E176" s="84">
        <v>705</v>
      </c>
      <c r="F176" s="84">
        <v>0</v>
      </c>
      <c r="G176" s="104">
        <v>13133</v>
      </c>
      <c r="H176" s="84">
        <v>0</v>
      </c>
      <c r="I176" s="84">
        <v>0</v>
      </c>
      <c r="J176" s="84">
        <v>0</v>
      </c>
      <c r="K176" s="84">
        <v>0</v>
      </c>
      <c r="L176" s="84">
        <v>0</v>
      </c>
      <c r="M176" s="104">
        <v>61617</v>
      </c>
      <c r="N176" s="178">
        <v>0</v>
      </c>
    </row>
    <row r="177" spans="1:14" s="2" customFormat="1">
      <c r="A177"/>
      <c r="B177" s="297" t="s">
        <v>605</v>
      </c>
      <c r="C177" s="272">
        <f t="shared" ref="C177:D179" si="8">SUM(E177,G177,I177,K177,M177)</f>
        <v>1317</v>
      </c>
      <c r="D177" s="101">
        <f t="shared" si="8"/>
        <v>1049</v>
      </c>
      <c r="E177" s="84">
        <v>109</v>
      </c>
      <c r="F177" s="104">
        <v>1049</v>
      </c>
      <c r="G177" s="84">
        <v>0</v>
      </c>
      <c r="H177" s="84">
        <v>0</v>
      </c>
      <c r="I177" s="84">
        <v>896</v>
      </c>
      <c r="J177" s="84">
        <v>0</v>
      </c>
      <c r="K177" s="84">
        <v>312</v>
      </c>
      <c r="L177" s="84">
        <v>0</v>
      </c>
      <c r="M177" s="84">
        <v>0</v>
      </c>
      <c r="N177" s="178">
        <v>0</v>
      </c>
    </row>
    <row r="178" spans="1:14" s="2" customFormat="1">
      <c r="A178"/>
      <c r="B178" s="297" t="s">
        <v>606</v>
      </c>
      <c r="C178" s="272">
        <f t="shared" si="8"/>
        <v>47</v>
      </c>
      <c r="D178" s="101">
        <f t="shared" si="8"/>
        <v>33</v>
      </c>
      <c r="E178" s="84">
        <v>0</v>
      </c>
      <c r="F178" s="84">
        <v>0</v>
      </c>
      <c r="G178" s="84">
        <v>47</v>
      </c>
      <c r="H178" s="84">
        <v>33</v>
      </c>
      <c r="I178" s="84">
        <v>0</v>
      </c>
      <c r="J178" s="84">
        <v>0</v>
      </c>
      <c r="K178" s="84">
        <v>0</v>
      </c>
      <c r="L178" s="84">
        <v>0</v>
      </c>
      <c r="M178" s="84">
        <v>0</v>
      </c>
      <c r="N178" s="178">
        <v>0</v>
      </c>
    </row>
    <row r="179" spans="1:14" s="2" customFormat="1" ht="15" thickBot="1">
      <c r="A179"/>
      <c r="B179" s="298" t="s">
        <v>607</v>
      </c>
      <c r="C179" s="273">
        <f t="shared" si="8"/>
        <v>1788</v>
      </c>
      <c r="D179" s="289">
        <f t="shared" si="8"/>
        <v>424</v>
      </c>
      <c r="E179" s="274">
        <v>0</v>
      </c>
      <c r="F179" s="274">
        <v>0</v>
      </c>
      <c r="G179" s="274">
        <v>0</v>
      </c>
      <c r="H179" s="274">
        <v>0</v>
      </c>
      <c r="I179" s="288">
        <v>1316</v>
      </c>
      <c r="J179" s="274">
        <v>0</v>
      </c>
      <c r="K179" s="274">
        <v>0</v>
      </c>
      <c r="L179" s="274">
        <v>0</v>
      </c>
      <c r="M179" s="274">
        <v>472</v>
      </c>
      <c r="N179" s="271">
        <v>424</v>
      </c>
    </row>
    <row r="180" spans="1:14">
      <c r="B180" s="1223" t="s">
        <v>600</v>
      </c>
      <c r="C180" s="1223"/>
      <c r="D180" s="1223"/>
      <c r="E180" s="1223"/>
      <c r="F180" s="1223"/>
      <c r="G180" s="1223"/>
      <c r="H180" s="1223"/>
      <c r="I180" s="10"/>
      <c r="J180" s="10"/>
      <c r="K180" s="10"/>
      <c r="L180" s="10"/>
    </row>
    <row r="181" spans="1:14">
      <c r="B181" s="1268" t="s">
        <v>608</v>
      </c>
      <c r="C181" s="1268"/>
      <c r="D181" s="1268"/>
      <c r="E181" s="1268"/>
      <c r="F181" s="1268"/>
      <c r="G181" s="1268"/>
      <c r="H181" s="1268"/>
      <c r="I181" s="10"/>
      <c r="J181" s="10"/>
      <c r="K181" s="10"/>
      <c r="L181" s="10"/>
    </row>
    <row r="182" spans="1:14">
      <c r="B182" s="1268" t="s">
        <v>609</v>
      </c>
      <c r="C182" s="1268"/>
      <c r="D182" s="1268"/>
      <c r="E182" s="1268"/>
      <c r="F182" s="1268"/>
      <c r="G182" s="1268"/>
      <c r="H182" s="1268"/>
    </row>
    <row r="184" spans="1:14" ht="20.25" customHeight="1" thickBot="1">
      <c r="B184" s="1306" t="s">
        <v>148</v>
      </c>
      <c r="C184" s="1306"/>
      <c r="D184" s="1306"/>
      <c r="E184" s="1306"/>
      <c r="F184" s="1306"/>
      <c r="G184" s="1306"/>
      <c r="H184" s="1306"/>
      <c r="I184" s="1306"/>
      <c r="J184" s="1306"/>
      <c r="K184" s="1306"/>
    </row>
    <row r="185" spans="1:14">
      <c r="B185" s="647" t="s">
        <v>610</v>
      </c>
      <c r="C185" s="1307" t="s">
        <v>611</v>
      </c>
      <c r="D185" s="1308"/>
      <c r="E185" s="1308"/>
      <c r="F185" s="1308"/>
      <c r="G185" s="1308"/>
      <c r="H185" s="1308"/>
      <c r="I185" s="1309"/>
      <c r="J185" s="153"/>
      <c r="K185" s="153"/>
    </row>
    <row r="186" spans="1:14">
      <c r="B186" s="1297" t="s">
        <v>612</v>
      </c>
      <c r="C186" s="1298"/>
      <c r="D186" s="1298"/>
      <c r="E186" s="1298"/>
      <c r="F186" s="1298"/>
      <c r="G186" s="1298"/>
      <c r="H186" s="1298"/>
      <c r="I186" s="1299"/>
      <c r="J186" s="153"/>
      <c r="K186" s="153"/>
    </row>
    <row r="187" spans="1:14" ht="25.2" customHeight="1">
      <c r="B187" s="402" t="s">
        <v>543</v>
      </c>
      <c r="C187" s="1300" t="s">
        <v>613</v>
      </c>
      <c r="D187" s="1301"/>
      <c r="E187" s="1301"/>
      <c r="F187" s="1301"/>
      <c r="G187" s="1301"/>
      <c r="H187" s="1301"/>
      <c r="I187" s="1302"/>
      <c r="J187" s="153"/>
      <c r="K187" s="153"/>
    </row>
    <row r="188" spans="1:14" ht="13.95" customHeight="1">
      <c r="B188" s="403" t="s">
        <v>527</v>
      </c>
      <c r="C188" s="1300" t="s">
        <v>614</v>
      </c>
      <c r="D188" s="1301"/>
      <c r="E188" s="1301"/>
      <c r="F188" s="1301"/>
      <c r="G188" s="1301"/>
      <c r="H188" s="1301"/>
      <c r="I188" s="1302"/>
      <c r="J188" s="153"/>
      <c r="K188" s="153"/>
    </row>
    <row r="189" spans="1:14" ht="13.95" customHeight="1">
      <c r="B189" s="403" t="s">
        <v>528</v>
      </c>
      <c r="C189" s="1300" t="s">
        <v>615</v>
      </c>
      <c r="D189" s="1301"/>
      <c r="E189" s="1301"/>
      <c r="F189" s="1301"/>
      <c r="G189" s="1301"/>
      <c r="H189" s="1301"/>
      <c r="I189" s="1302"/>
      <c r="J189" s="153"/>
      <c r="K189" s="153"/>
    </row>
    <row r="190" spans="1:14" ht="31.2" customHeight="1">
      <c r="B190" s="403" t="s">
        <v>529</v>
      </c>
      <c r="C190" s="1300" t="s">
        <v>616</v>
      </c>
      <c r="D190" s="1301"/>
      <c r="E190" s="1301"/>
      <c r="F190" s="1301"/>
      <c r="G190" s="1301"/>
      <c r="H190" s="1301"/>
      <c r="I190" s="1302"/>
      <c r="J190" s="153"/>
      <c r="K190" s="153"/>
    </row>
    <row r="191" spans="1:14" ht="31.2" customHeight="1">
      <c r="B191" s="404" t="s">
        <v>617</v>
      </c>
      <c r="C191" s="1303" t="s">
        <v>618</v>
      </c>
      <c r="D191" s="1304"/>
      <c r="E191" s="1304"/>
      <c r="F191" s="1304"/>
      <c r="G191" s="1304"/>
      <c r="H191" s="1304"/>
      <c r="I191" s="1305"/>
      <c r="J191" s="153"/>
      <c r="K191" s="153"/>
    </row>
    <row r="192" spans="1:14" ht="14.4" customHeight="1">
      <c r="B192" s="405" t="s">
        <v>531</v>
      </c>
      <c r="C192" s="1313" t="s">
        <v>619</v>
      </c>
      <c r="D192" s="1314"/>
      <c r="E192" s="1314"/>
      <c r="F192" s="1314"/>
      <c r="G192" s="1314"/>
      <c r="H192" s="1314"/>
      <c r="I192" s="1315"/>
      <c r="J192" s="153"/>
      <c r="K192" s="153"/>
    </row>
    <row r="193" spans="2:11" ht="14.4" customHeight="1">
      <c r="B193" s="1316" t="s">
        <v>620</v>
      </c>
      <c r="C193" s="1317"/>
      <c r="D193" s="1317"/>
      <c r="E193" s="1317"/>
      <c r="F193" s="1317"/>
      <c r="G193" s="1317"/>
      <c r="H193" s="1317"/>
      <c r="I193" s="1318"/>
      <c r="J193" s="153"/>
      <c r="K193" s="153"/>
    </row>
    <row r="194" spans="2:11" ht="45" customHeight="1">
      <c r="B194" s="1319" t="s">
        <v>621</v>
      </c>
      <c r="C194" s="1321" t="s">
        <v>622</v>
      </c>
      <c r="D194" s="1322"/>
      <c r="E194" s="1322"/>
      <c r="F194" s="1322"/>
      <c r="G194" s="1322"/>
      <c r="H194" s="1322"/>
      <c r="I194" s="1323"/>
      <c r="J194" s="153"/>
      <c r="K194" s="153"/>
    </row>
    <row r="195" spans="2:11" ht="18" customHeight="1">
      <c r="B195" s="1320"/>
      <c r="C195" s="1324" t="s">
        <v>623</v>
      </c>
      <c r="D195" s="1325"/>
      <c r="E195" s="1325"/>
      <c r="F195" s="1325"/>
      <c r="G195" s="1325"/>
      <c r="H195" s="1325"/>
      <c r="I195" s="1326"/>
      <c r="J195" s="153"/>
      <c r="K195" s="153"/>
    </row>
    <row r="196" spans="2:11" ht="16.5" customHeight="1">
      <c r="B196" s="1327" t="s">
        <v>624</v>
      </c>
      <c r="C196" s="1328"/>
      <c r="D196" s="1328"/>
      <c r="E196" s="1328"/>
      <c r="F196" s="1328"/>
      <c r="G196" s="1328"/>
      <c r="H196" s="1328"/>
      <c r="I196" s="1329"/>
      <c r="J196" s="153"/>
      <c r="K196" s="153"/>
    </row>
    <row r="197" spans="2:11" ht="31.2" customHeight="1">
      <c r="B197" s="406" t="s">
        <v>625</v>
      </c>
      <c r="C197" s="1310" t="s">
        <v>626</v>
      </c>
      <c r="D197" s="1311"/>
      <c r="E197" s="1311"/>
      <c r="F197" s="1311"/>
      <c r="G197" s="1311"/>
      <c r="H197" s="1311"/>
      <c r="I197" s="1312"/>
      <c r="J197" s="153"/>
      <c r="K197" s="153"/>
    </row>
    <row r="198" spans="2:11" ht="31.2" customHeight="1">
      <c r="B198" s="403" t="s">
        <v>627</v>
      </c>
      <c r="C198" s="1300" t="s">
        <v>628</v>
      </c>
      <c r="D198" s="1301"/>
      <c r="E198" s="1301"/>
      <c r="F198" s="1301"/>
      <c r="G198" s="1301"/>
      <c r="H198" s="1301"/>
      <c r="I198" s="1302"/>
      <c r="J198" s="153"/>
      <c r="K198" s="153"/>
    </row>
    <row r="199" spans="2:11" ht="31.2" customHeight="1">
      <c r="B199" s="403" t="s">
        <v>629</v>
      </c>
      <c r="C199" s="1300" t="s">
        <v>630</v>
      </c>
      <c r="D199" s="1301"/>
      <c r="E199" s="1301"/>
      <c r="F199" s="1301"/>
      <c r="G199" s="1301"/>
      <c r="H199" s="1301"/>
      <c r="I199" s="1302"/>
      <c r="J199" s="153"/>
      <c r="K199" s="153"/>
    </row>
    <row r="200" spans="2:11" ht="16.95" customHeight="1">
      <c r="B200" s="402" t="s">
        <v>545</v>
      </c>
      <c r="C200" s="1300" t="s">
        <v>631</v>
      </c>
      <c r="D200" s="1301"/>
      <c r="E200" s="1301"/>
      <c r="F200" s="1301"/>
      <c r="G200" s="1301"/>
      <c r="H200" s="1301"/>
      <c r="I200" s="1302"/>
      <c r="J200" s="153"/>
      <c r="K200" s="153"/>
    </row>
    <row r="201" spans="2:11" ht="16.95" customHeight="1">
      <c r="B201" s="402" t="s">
        <v>632</v>
      </c>
      <c r="C201" s="1300" t="s">
        <v>633</v>
      </c>
      <c r="D201" s="1301"/>
      <c r="E201" s="1301"/>
      <c r="F201" s="1301"/>
      <c r="G201" s="1301"/>
      <c r="H201" s="1301"/>
      <c r="I201" s="1302"/>
      <c r="J201" s="153"/>
      <c r="K201" s="153"/>
    </row>
    <row r="202" spans="2:11" ht="16.95" customHeight="1">
      <c r="B202" s="403" t="s">
        <v>547</v>
      </c>
      <c r="C202" s="1300" t="s">
        <v>634</v>
      </c>
      <c r="D202" s="1301"/>
      <c r="E202" s="1301"/>
      <c r="F202" s="1301"/>
      <c r="G202" s="1301"/>
      <c r="H202" s="1301"/>
      <c r="I202" s="1302"/>
      <c r="J202" s="153"/>
      <c r="K202" s="153"/>
    </row>
    <row r="203" spans="2:11" ht="16.95" customHeight="1">
      <c r="B203" s="1297" t="s">
        <v>635</v>
      </c>
      <c r="C203" s="1298"/>
      <c r="D203" s="1298"/>
      <c r="E203" s="1298"/>
      <c r="F203" s="1298"/>
      <c r="G203" s="1298"/>
      <c r="H203" s="1298"/>
      <c r="I203" s="1299"/>
      <c r="J203" s="153"/>
      <c r="K203" s="153"/>
    </row>
    <row r="204" spans="2:11" ht="16.95" customHeight="1">
      <c r="B204" s="403" t="s">
        <v>568</v>
      </c>
      <c r="C204" s="1300" t="s">
        <v>636</v>
      </c>
      <c r="D204" s="1301"/>
      <c r="E204" s="1301"/>
      <c r="F204" s="1301"/>
      <c r="G204" s="1301"/>
      <c r="H204" s="1301"/>
      <c r="I204" s="1302"/>
      <c r="J204" s="153"/>
      <c r="K204" s="153"/>
    </row>
    <row r="205" spans="2:11" ht="16.95" customHeight="1">
      <c r="B205" s="403" t="s">
        <v>569</v>
      </c>
      <c r="C205" s="1300" t="s">
        <v>637</v>
      </c>
      <c r="D205" s="1301"/>
      <c r="E205" s="1301"/>
      <c r="F205" s="1301"/>
      <c r="G205" s="1301"/>
      <c r="H205" s="1301"/>
      <c r="I205" s="1302"/>
      <c r="J205" s="153"/>
      <c r="K205" s="153"/>
    </row>
    <row r="206" spans="2:11" ht="16.95" customHeight="1">
      <c r="B206" s="1297" t="s">
        <v>638</v>
      </c>
      <c r="C206" s="1298"/>
      <c r="D206" s="1298"/>
      <c r="E206" s="1298"/>
      <c r="F206" s="1298"/>
      <c r="G206" s="1298"/>
      <c r="H206" s="1298"/>
      <c r="I206" s="1299"/>
      <c r="J206" s="153"/>
      <c r="K206" s="153"/>
    </row>
    <row r="207" spans="2:11" ht="33.75" customHeight="1">
      <c r="B207" s="403" t="s">
        <v>594</v>
      </c>
      <c r="C207" s="1300" t="s">
        <v>639</v>
      </c>
      <c r="D207" s="1301"/>
      <c r="E207" s="1301"/>
      <c r="F207" s="1301"/>
      <c r="G207" s="1301"/>
      <c r="H207" s="1301"/>
      <c r="I207" s="1302"/>
      <c r="J207" s="153"/>
      <c r="K207" s="153"/>
    </row>
    <row r="208" spans="2:11" ht="16.95" customHeight="1">
      <c r="B208" s="403" t="s">
        <v>595</v>
      </c>
      <c r="C208" s="1300" t="s">
        <v>640</v>
      </c>
      <c r="D208" s="1301"/>
      <c r="E208" s="1301"/>
      <c r="F208" s="1301"/>
      <c r="G208" s="1301"/>
      <c r="H208" s="1301"/>
      <c r="I208" s="1302"/>
      <c r="J208" s="153"/>
      <c r="K208" s="153"/>
    </row>
    <row r="209" spans="2:11" ht="16.95" customHeight="1">
      <c r="B209" s="403" t="s">
        <v>596</v>
      </c>
      <c r="C209" s="1300" t="s">
        <v>641</v>
      </c>
      <c r="D209" s="1301"/>
      <c r="E209" s="1301"/>
      <c r="F209" s="1301"/>
      <c r="G209" s="1301"/>
      <c r="H209" s="1301"/>
      <c r="I209" s="1302"/>
      <c r="J209" s="153"/>
      <c r="K209" s="153"/>
    </row>
    <row r="210" spans="2:11" ht="31.2" customHeight="1">
      <c r="B210" s="403" t="s">
        <v>597</v>
      </c>
      <c r="C210" s="1300" t="s">
        <v>642</v>
      </c>
      <c r="D210" s="1301"/>
      <c r="E210" s="1301"/>
      <c r="F210" s="1301"/>
      <c r="G210" s="1301"/>
      <c r="H210" s="1301"/>
      <c r="I210" s="1302"/>
      <c r="J210" s="153"/>
      <c r="K210" s="153"/>
    </row>
    <row r="211" spans="2:11" ht="31.2" customHeight="1">
      <c r="B211" s="403" t="s">
        <v>598</v>
      </c>
      <c r="C211" s="1300" t="s">
        <v>643</v>
      </c>
      <c r="D211" s="1301"/>
      <c r="E211" s="1301"/>
      <c r="F211" s="1301"/>
      <c r="G211" s="1301"/>
      <c r="H211" s="1301"/>
      <c r="I211" s="1302"/>
      <c r="J211" s="153"/>
      <c r="K211" s="153"/>
    </row>
    <row r="212" spans="2:11" ht="14.4" customHeight="1" thickBot="1">
      <c r="B212" s="407" t="s">
        <v>599</v>
      </c>
      <c r="C212" s="1330" t="s">
        <v>644</v>
      </c>
      <c r="D212" s="1331"/>
      <c r="E212" s="1331"/>
      <c r="F212" s="1331"/>
      <c r="G212" s="1331"/>
      <c r="H212" s="1331"/>
      <c r="I212" s="1332"/>
      <c r="J212" s="153"/>
      <c r="K212" s="153"/>
    </row>
  </sheetData>
  <sheetProtection algorithmName="SHA-512" hashValue="gEUGgUODQP+k5fjLmd1cA1TmqMVlCBqtNarfBu4NPtu4RwpOkatQcyk6D8WT/z0vX1Lo2NMJNFGYYdbNcgRQuw==" saltValue="t780QxQ+dR9S2kWNzcBKFQ==" spinCount="100000" sheet="1" objects="1" scenarios="1"/>
  <mergeCells count="118">
    <mergeCell ref="C209:I209"/>
    <mergeCell ref="C210:I210"/>
    <mergeCell ref="C211:I211"/>
    <mergeCell ref="C212:I212"/>
    <mergeCell ref="B203:I203"/>
    <mergeCell ref="C204:I204"/>
    <mergeCell ref="C205:I205"/>
    <mergeCell ref="B206:I206"/>
    <mergeCell ref="C207:I207"/>
    <mergeCell ref="C208:I208"/>
    <mergeCell ref="C197:I197"/>
    <mergeCell ref="C198:I198"/>
    <mergeCell ref="C199:I199"/>
    <mergeCell ref="C200:I200"/>
    <mergeCell ref="C201:I201"/>
    <mergeCell ref="C202:I202"/>
    <mergeCell ref="C192:I192"/>
    <mergeCell ref="B193:I193"/>
    <mergeCell ref="B194:B195"/>
    <mergeCell ref="C194:I194"/>
    <mergeCell ref="C195:I195"/>
    <mergeCell ref="B196:I196"/>
    <mergeCell ref="B186:I186"/>
    <mergeCell ref="C187:I187"/>
    <mergeCell ref="C188:I188"/>
    <mergeCell ref="C189:I189"/>
    <mergeCell ref="C190:I190"/>
    <mergeCell ref="C191:I191"/>
    <mergeCell ref="K163:L163"/>
    <mergeCell ref="M163:N163"/>
    <mergeCell ref="B180:H180"/>
    <mergeCell ref="B182:H182"/>
    <mergeCell ref="B184:K184"/>
    <mergeCell ref="C185:I185"/>
    <mergeCell ref="B165:N165"/>
    <mergeCell ref="B170:N170"/>
    <mergeCell ref="B175:N175"/>
    <mergeCell ref="B181:H181"/>
    <mergeCell ref="B158:H158"/>
    <mergeCell ref="B160:L160"/>
    <mergeCell ref="B161:B164"/>
    <mergeCell ref="C161:N161"/>
    <mergeCell ref="C162:D163"/>
    <mergeCell ref="E162:L162"/>
    <mergeCell ref="M162:N162"/>
    <mergeCell ref="E163:F163"/>
    <mergeCell ref="G163:H163"/>
    <mergeCell ref="I163:J163"/>
    <mergeCell ref="B130:L130"/>
    <mergeCell ref="B131:B133"/>
    <mergeCell ref="C131:H131"/>
    <mergeCell ref="C132:C133"/>
    <mergeCell ref="D132:G132"/>
    <mergeCell ref="B157:H157"/>
    <mergeCell ref="K105:L105"/>
    <mergeCell ref="M105:N105"/>
    <mergeCell ref="B124:L124"/>
    <mergeCell ref="B125:F125"/>
    <mergeCell ref="B126:N126"/>
    <mergeCell ref="B127:N127"/>
    <mergeCell ref="B107:N107"/>
    <mergeCell ref="B112:N112"/>
    <mergeCell ref="B117:N117"/>
    <mergeCell ref="B134:H134"/>
    <mergeCell ref="B141:H141"/>
    <mergeCell ref="B148:H148"/>
    <mergeCell ref="B99:L99"/>
    <mergeCell ref="B102:L102"/>
    <mergeCell ref="B103:B106"/>
    <mergeCell ref="C103:N103"/>
    <mergeCell ref="C104:D105"/>
    <mergeCell ref="E104:L104"/>
    <mergeCell ref="M104:N104"/>
    <mergeCell ref="E105:F105"/>
    <mergeCell ref="G105:H105"/>
    <mergeCell ref="I105:J105"/>
    <mergeCell ref="B95:L95"/>
    <mergeCell ref="B96:L96"/>
    <mergeCell ref="B97:L97"/>
    <mergeCell ref="B98:L98"/>
    <mergeCell ref="B56:L56"/>
    <mergeCell ref="B57:F57"/>
    <mergeCell ref="B59:L59"/>
    <mergeCell ref="B60:B62"/>
    <mergeCell ref="C60:C62"/>
    <mergeCell ref="D60:G60"/>
    <mergeCell ref="D61:E61"/>
    <mergeCell ref="F61:H61"/>
    <mergeCell ref="B83:I83"/>
    <mergeCell ref="B73:I73"/>
    <mergeCell ref="B63:I63"/>
    <mergeCell ref="B41:B45"/>
    <mergeCell ref="B46:B50"/>
    <mergeCell ref="B51:B54"/>
    <mergeCell ref="B55:C55"/>
    <mergeCell ref="D55:F55"/>
    <mergeCell ref="G55:I55"/>
    <mergeCell ref="J55:L55"/>
    <mergeCell ref="B93:L93"/>
    <mergeCell ref="B94:F94"/>
    <mergeCell ref="B32:B34"/>
    <mergeCell ref="C32:C34"/>
    <mergeCell ref="D32:F32"/>
    <mergeCell ref="G32:I32"/>
    <mergeCell ref="J32:L32"/>
    <mergeCell ref="D33:F33"/>
    <mergeCell ref="G33:I33"/>
    <mergeCell ref="J33:L33"/>
    <mergeCell ref="B36:B40"/>
    <mergeCell ref="B3:L3"/>
    <mergeCell ref="B5:I5"/>
    <mergeCell ref="B7:I7"/>
    <mergeCell ref="B9:I9"/>
    <mergeCell ref="B26:F26"/>
    <mergeCell ref="B27:F27"/>
    <mergeCell ref="B28:F28"/>
    <mergeCell ref="B29:F29"/>
    <mergeCell ref="B31:L31"/>
  </mergeCells>
  <hyperlinks>
    <hyperlink ref="C195:I195" r:id="rId1" display="World Resources Institute (WRI) Aqueduct Water Risk Atlas was used to assess water stress." xr:uid="{B2FA4A1E-F7E1-4BE8-A5E4-217C1C8E515C}"/>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CCD0-444D-4BAA-9798-E3C11E4DC717}">
  <sheetPr codeName="Sheet18">
    <tabColor rgb="FF001040"/>
  </sheetPr>
  <dimension ref="A2:D216"/>
  <sheetViews>
    <sheetView showGridLines="0" zoomScaleNormal="100" workbookViewId="0"/>
  </sheetViews>
  <sheetFormatPr defaultColWidth="8.5546875" defaultRowHeight="14.4"/>
  <cols>
    <col min="1" max="1" width="1.6640625" customWidth="1"/>
    <col min="2" max="2" width="62" style="50" customWidth="1"/>
    <col min="3" max="3" width="22.5546875" style="50" customWidth="1"/>
    <col min="4" max="4" width="29.44140625" style="56" customWidth="1"/>
    <col min="5" max="16384" width="8.5546875" style="50"/>
  </cols>
  <sheetData>
    <row r="2" spans="2:4">
      <c r="D2" s="52" t="s">
        <v>90</v>
      </c>
    </row>
    <row r="5" spans="2:4" ht="8.4" customHeight="1"/>
    <row r="6" spans="2:4" ht="17.399999999999999">
      <c r="B6" s="1153" t="s">
        <v>645</v>
      </c>
      <c r="C6" s="1153"/>
      <c r="D6" s="1153"/>
    </row>
    <row r="7" spans="2:4" ht="8.4" customHeight="1">
      <c r="B7" s="48"/>
      <c r="C7" s="48"/>
      <c r="D7" s="48"/>
    </row>
    <row r="8" spans="2:4" ht="15.6">
      <c r="B8" s="705" t="s">
        <v>92</v>
      </c>
      <c r="C8" s="705" t="s">
        <v>93</v>
      </c>
      <c r="D8" s="705" t="s">
        <v>94</v>
      </c>
    </row>
    <row r="9" spans="2:4" ht="15.6">
      <c r="B9" s="580" t="s">
        <v>646</v>
      </c>
      <c r="C9" s="649"/>
      <c r="D9" s="650"/>
    </row>
    <row r="10" spans="2:4" ht="15" customHeight="1">
      <c r="B10" s="96" t="s">
        <v>647</v>
      </c>
      <c r="C10" s="100" t="s">
        <v>648</v>
      </c>
      <c r="D10" s="99" t="s">
        <v>649</v>
      </c>
    </row>
    <row r="11" spans="2:4" ht="15" customHeight="1">
      <c r="B11" s="99" t="s">
        <v>650</v>
      </c>
      <c r="C11" s="100"/>
      <c r="D11" s="99" t="s">
        <v>649</v>
      </c>
    </row>
    <row r="12" spans="2:4" ht="15" customHeight="1">
      <c r="B12" s="99" t="s">
        <v>651</v>
      </c>
      <c r="C12" s="100"/>
      <c r="D12" s="99" t="s">
        <v>649</v>
      </c>
    </row>
    <row r="13" spans="2:4" ht="15" customHeight="1">
      <c r="B13" s="99" t="s">
        <v>652</v>
      </c>
      <c r="C13" s="100" t="s">
        <v>653</v>
      </c>
      <c r="D13" s="99" t="s">
        <v>649</v>
      </c>
    </row>
    <row r="14" spans="2:4" ht="15" customHeight="1">
      <c r="B14" s="99" t="s">
        <v>654</v>
      </c>
      <c r="C14" s="100" t="s">
        <v>653</v>
      </c>
      <c r="D14" s="99" t="s">
        <v>649</v>
      </c>
    </row>
    <row r="15" spans="2:4" ht="15" customHeight="1">
      <c r="B15" s="99" t="s">
        <v>655</v>
      </c>
      <c r="C15" s="100"/>
      <c r="D15" s="99"/>
    </row>
    <row r="16" spans="2:4" ht="15" customHeight="1">
      <c r="B16" s="129" t="s">
        <v>656</v>
      </c>
      <c r="C16" s="100" t="s">
        <v>648</v>
      </c>
      <c r="D16" s="99" t="s">
        <v>649</v>
      </c>
    </row>
    <row r="17" spans="1:4" ht="25.2" customHeight="1">
      <c r="B17" s="99" t="s">
        <v>657</v>
      </c>
      <c r="C17" s="100" t="s">
        <v>648</v>
      </c>
      <c r="D17" s="99" t="s">
        <v>649</v>
      </c>
    </row>
    <row r="18" spans="1:4" ht="30" customHeight="1">
      <c r="B18" s="99" t="s">
        <v>658</v>
      </c>
      <c r="C18" s="100" t="s">
        <v>648</v>
      </c>
      <c r="D18" s="99" t="s">
        <v>649</v>
      </c>
    </row>
    <row r="19" spans="1:4" ht="8.4" customHeight="1">
      <c r="B19" s="48"/>
      <c r="C19" s="48"/>
      <c r="D19" s="48"/>
    </row>
    <row r="20" spans="1:4" ht="15.6">
      <c r="B20" s="651" t="s">
        <v>33</v>
      </c>
      <c r="C20" s="652"/>
      <c r="D20" s="653"/>
    </row>
    <row r="21" spans="1:4" ht="13.8">
      <c r="A21" s="6"/>
      <c r="B21" s="99" t="s">
        <v>659</v>
      </c>
      <c r="C21" s="100" t="s">
        <v>660</v>
      </c>
      <c r="D21" s="99" t="s">
        <v>661</v>
      </c>
    </row>
    <row r="22" spans="1:4" ht="13.8">
      <c r="A22" s="6"/>
      <c r="B22" s="99" t="s">
        <v>662</v>
      </c>
      <c r="C22" s="100" t="s">
        <v>663</v>
      </c>
      <c r="D22" s="99"/>
    </row>
    <row r="23" spans="1:4" ht="13.8">
      <c r="A23" s="6"/>
      <c r="B23" s="99" t="s">
        <v>664</v>
      </c>
      <c r="C23" s="99"/>
      <c r="D23" s="99"/>
    </row>
    <row r="24" spans="1:4" ht="13.8">
      <c r="A24" s="6"/>
      <c r="B24" s="99" t="s">
        <v>665</v>
      </c>
      <c r="C24" s="99" t="s">
        <v>666</v>
      </c>
      <c r="D24" s="99"/>
    </row>
    <row r="25" spans="1:4" ht="13.8">
      <c r="A25" s="6"/>
      <c r="B25" s="99" t="s">
        <v>667</v>
      </c>
      <c r="C25" s="99"/>
      <c r="D25" s="99"/>
    </row>
    <row r="26" spans="1:4">
      <c r="B26" s="99" t="s">
        <v>668</v>
      </c>
      <c r="C26" s="100" t="s">
        <v>660</v>
      </c>
      <c r="D26" s="99"/>
    </row>
    <row r="27" spans="1:4">
      <c r="B27" s="99" t="s">
        <v>669</v>
      </c>
      <c r="C27" s="100" t="s">
        <v>660</v>
      </c>
      <c r="D27" s="99"/>
    </row>
    <row r="28" spans="1:4">
      <c r="B28" s="99" t="s">
        <v>670</v>
      </c>
      <c r="C28" s="100"/>
      <c r="D28" s="99"/>
    </row>
    <row r="29" spans="1:4">
      <c r="B29" s="99" t="s">
        <v>671</v>
      </c>
      <c r="C29" s="100"/>
      <c r="D29" s="99"/>
    </row>
    <row r="30" spans="1:4">
      <c r="B30" s="99" t="s">
        <v>672</v>
      </c>
      <c r="C30" s="100" t="s">
        <v>673</v>
      </c>
      <c r="D30" s="99"/>
    </row>
    <row r="31" spans="1:4">
      <c r="B31" s="99" t="s">
        <v>674</v>
      </c>
      <c r="C31" s="100"/>
      <c r="D31" s="99"/>
    </row>
    <row r="32" spans="1:4" ht="8.4" customHeight="1">
      <c r="B32" s="48"/>
      <c r="C32" s="48"/>
      <c r="D32" s="48"/>
    </row>
    <row r="33" spans="1:4" ht="15.6">
      <c r="B33" s="651" t="s">
        <v>34</v>
      </c>
      <c r="C33" s="652"/>
      <c r="D33" s="653"/>
    </row>
    <row r="34" spans="1:4">
      <c r="B34" s="99" t="s">
        <v>675</v>
      </c>
      <c r="C34" s="100" t="s">
        <v>676</v>
      </c>
      <c r="D34" s="99"/>
    </row>
    <row r="35" spans="1:4">
      <c r="B35" s="99" t="s">
        <v>677</v>
      </c>
      <c r="C35" s="100"/>
      <c r="D35" s="99"/>
    </row>
    <row r="36" spans="1:4">
      <c r="B36" s="99" t="s">
        <v>678</v>
      </c>
      <c r="C36" s="100" t="s">
        <v>676</v>
      </c>
      <c r="D36" s="99"/>
    </row>
    <row r="37" spans="1:4">
      <c r="B37" s="99" t="s">
        <v>679</v>
      </c>
      <c r="C37" s="100" t="s">
        <v>680</v>
      </c>
      <c r="D37" s="99"/>
    </row>
    <row r="38" spans="1:4">
      <c r="B38" s="99" t="s">
        <v>681</v>
      </c>
      <c r="C38" s="100"/>
      <c r="D38" s="99"/>
    </row>
    <row r="39" spans="1:4" ht="26.4">
      <c r="B39" s="99" t="s">
        <v>682</v>
      </c>
      <c r="C39" s="100" t="s">
        <v>683</v>
      </c>
      <c r="D39" s="99"/>
    </row>
    <row r="40" spans="1:4">
      <c r="B40" s="99" t="s">
        <v>684</v>
      </c>
      <c r="C40" s="100" t="s">
        <v>685</v>
      </c>
      <c r="D40" s="99"/>
    </row>
    <row r="41" spans="1:4">
      <c r="B41" s="99" t="s">
        <v>686</v>
      </c>
      <c r="C41" s="100"/>
      <c r="D41" s="99"/>
    </row>
    <row r="42" spans="1:4">
      <c r="B42" s="99" t="s">
        <v>687</v>
      </c>
      <c r="C42" s="100" t="s">
        <v>688</v>
      </c>
      <c r="D42" s="99"/>
    </row>
    <row r="43" spans="1:4">
      <c r="B43" s="99" t="s">
        <v>689</v>
      </c>
      <c r="C43" s="100" t="s">
        <v>690</v>
      </c>
      <c r="D43" s="99"/>
    </row>
    <row r="44" spans="1:4" ht="13.8">
      <c r="A44" s="6"/>
      <c r="B44" s="99" t="s">
        <v>691</v>
      </c>
      <c r="C44" s="100" t="s">
        <v>692</v>
      </c>
      <c r="D44" s="99"/>
    </row>
    <row r="45" spans="1:4" ht="13.8">
      <c r="A45" s="6"/>
      <c r="B45" s="98" t="s">
        <v>693</v>
      </c>
      <c r="C45" s="66"/>
      <c r="D45" s="98"/>
    </row>
    <row r="46" spans="1:4" ht="8.4" customHeight="1">
      <c r="B46" s="48"/>
      <c r="C46" s="48"/>
      <c r="D46" s="48"/>
    </row>
    <row r="47" spans="1:4" ht="15.6">
      <c r="A47" s="6"/>
      <c r="B47" s="651" t="s">
        <v>35</v>
      </c>
      <c r="C47" s="652"/>
      <c r="D47" s="653"/>
    </row>
    <row r="48" spans="1:4" ht="26.4">
      <c r="B48" s="96" t="s">
        <v>694</v>
      </c>
      <c r="C48" s="96" t="s">
        <v>695</v>
      </c>
      <c r="D48" s="96"/>
    </row>
    <row r="49" spans="1:4">
      <c r="B49" s="96" t="s">
        <v>696</v>
      </c>
      <c r="C49" s="96" t="s">
        <v>697</v>
      </c>
      <c r="D49" s="96"/>
    </row>
    <row r="50" spans="1:4">
      <c r="B50" s="96" t="s">
        <v>698</v>
      </c>
      <c r="C50" s="96" t="s">
        <v>699</v>
      </c>
      <c r="D50" s="96"/>
    </row>
    <row r="51" spans="1:4">
      <c r="B51" s="96" t="s">
        <v>700</v>
      </c>
      <c r="C51" s="96" t="s">
        <v>701</v>
      </c>
      <c r="D51" s="96"/>
    </row>
    <row r="52" spans="1:4">
      <c r="B52" s="96" t="s">
        <v>702</v>
      </c>
      <c r="C52" s="96" t="s">
        <v>703</v>
      </c>
      <c r="D52" s="96"/>
    </row>
    <row r="53" spans="1:4">
      <c r="B53" s="96" t="s">
        <v>704</v>
      </c>
      <c r="C53" s="96" t="s">
        <v>705</v>
      </c>
      <c r="D53" s="96"/>
    </row>
    <row r="54" spans="1:4" ht="8.4" customHeight="1">
      <c r="B54" s="48"/>
      <c r="C54" s="48"/>
      <c r="D54" s="48"/>
    </row>
    <row r="55" spans="1:4" ht="15.6">
      <c r="B55" s="651" t="s">
        <v>36</v>
      </c>
      <c r="C55" s="652"/>
      <c r="D55" s="653"/>
    </row>
    <row r="56" spans="1:4" ht="26.4">
      <c r="B56" s="96" t="s">
        <v>706</v>
      </c>
      <c r="C56" s="96"/>
      <c r="D56" s="96"/>
    </row>
    <row r="57" spans="1:4">
      <c r="B57" s="96" t="s">
        <v>707</v>
      </c>
      <c r="C57" s="96"/>
      <c r="D57" s="96"/>
    </row>
    <row r="58" spans="1:4">
      <c r="B58" s="127" t="s">
        <v>708</v>
      </c>
      <c r="C58" s="96"/>
      <c r="D58" s="96"/>
    </row>
    <row r="59" spans="1:4" ht="13.8">
      <c r="A59" s="6"/>
      <c r="B59" s="96" t="s">
        <v>709</v>
      </c>
      <c r="C59" s="96"/>
      <c r="D59" s="96"/>
    </row>
    <row r="60" spans="1:4" ht="13.8">
      <c r="A60" s="6"/>
      <c r="B60" s="53"/>
      <c r="C60" s="53"/>
      <c r="D60" s="54"/>
    </row>
    <row r="61" spans="1:4">
      <c r="A61" s="6"/>
      <c r="B61" s="216"/>
      <c r="C61" s="53"/>
      <c r="D61" s="54"/>
    </row>
    <row r="62" spans="1:4" ht="13.8">
      <c r="A62" s="6"/>
      <c r="B62" s="53"/>
      <c r="C62" s="53"/>
      <c r="D62" s="54"/>
    </row>
    <row r="63" spans="1:4" ht="13.8">
      <c r="A63" s="6"/>
      <c r="B63" s="53"/>
      <c r="C63" s="53"/>
      <c r="D63" s="54"/>
    </row>
    <row r="64" spans="1:4" ht="13.8">
      <c r="A64" s="6"/>
      <c r="B64" s="53"/>
      <c r="C64" s="53"/>
      <c r="D64" s="54"/>
    </row>
    <row r="65" spans="1:4" ht="13.8">
      <c r="A65" s="6"/>
      <c r="B65" s="53"/>
      <c r="C65" s="53"/>
      <c r="D65" s="54"/>
    </row>
    <row r="66" spans="1:4" ht="13.8">
      <c r="A66" s="6"/>
      <c r="B66" s="53"/>
      <c r="C66" s="53"/>
      <c r="D66" s="54"/>
    </row>
    <row r="67" spans="1:4" ht="13.8">
      <c r="A67" s="6"/>
      <c r="B67" s="53"/>
      <c r="C67" s="53"/>
      <c r="D67" s="54"/>
    </row>
    <row r="68" spans="1:4" ht="13.8">
      <c r="A68" s="6"/>
      <c r="B68" s="53"/>
      <c r="C68" s="53"/>
      <c r="D68" s="54"/>
    </row>
    <row r="69" spans="1:4" ht="13.8">
      <c r="A69" s="6"/>
      <c r="B69" s="53"/>
      <c r="C69" s="53"/>
      <c r="D69" s="54"/>
    </row>
    <row r="70" spans="1:4">
      <c r="B70" s="53"/>
      <c r="C70" s="53"/>
      <c r="D70" s="54"/>
    </row>
    <row r="71" spans="1:4">
      <c r="B71" s="53"/>
      <c r="C71" s="53"/>
      <c r="D71" s="54"/>
    </row>
    <row r="72" spans="1:4">
      <c r="B72" s="53"/>
      <c r="C72" s="53"/>
      <c r="D72" s="54"/>
    </row>
    <row r="73" spans="1:4">
      <c r="B73" s="53"/>
      <c r="C73" s="53"/>
      <c r="D73" s="54"/>
    </row>
    <row r="74" spans="1:4">
      <c r="B74" s="51"/>
      <c r="C74" s="51"/>
      <c r="D74" s="55"/>
    </row>
    <row r="75" spans="1:4">
      <c r="B75" s="51"/>
      <c r="C75" s="51"/>
      <c r="D75" s="55"/>
    </row>
    <row r="76" spans="1:4">
      <c r="B76" s="51"/>
      <c r="C76" s="51"/>
      <c r="D76" s="55"/>
    </row>
    <row r="77" spans="1:4" ht="13.8">
      <c r="A77" s="6"/>
      <c r="B77" s="51"/>
      <c r="C77" s="51"/>
      <c r="D77" s="55"/>
    </row>
    <row r="78" spans="1:4" ht="13.8">
      <c r="A78" s="6"/>
      <c r="B78" s="51"/>
      <c r="C78" s="51"/>
      <c r="D78" s="55"/>
    </row>
    <row r="79" spans="1:4" ht="13.8">
      <c r="A79" s="6"/>
      <c r="B79" s="51"/>
      <c r="C79" s="51"/>
      <c r="D79" s="55"/>
    </row>
    <row r="80" spans="1:4" ht="13.8">
      <c r="A80" s="6"/>
      <c r="B80" s="51"/>
      <c r="C80" s="51"/>
      <c r="D80" s="55"/>
    </row>
    <row r="81" spans="1:4" ht="13.8">
      <c r="A81" s="6"/>
      <c r="B81" s="51"/>
      <c r="C81" s="51"/>
      <c r="D81" s="55"/>
    </row>
    <row r="82" spans="1:4" ht="13.8">
      <c r="A82" s="6"/>
      <c r="B82" s="51"/>
      <c r="C82" s="51"/>
      <c r="D82" s="55"/>
    </row>
    <row r="83" spans="1:4" ht="13.8">
      <c r="A83" s="6"/>
      <c r="B83" s="51"/>
      <c r="C83" s="51"/>
      <c r="D83" s="55"/>
    </row>
    <row r="84" spans="1:4" ht="13.8">
      <c r="A84" s="6"/>
      <c r="B84" s="51"/>
      <c r="C84" s="51"/>
      <c r="D84" s="55"/>
    </row>
    <row r="85" spans="1:4" ht="13.8">
      <c r="A85" s="6"/>
      <c r="B85" s="51"/>
      <c r="C85" s="51"/>
      <c r="D85" s="55"/>
    </row>
    <row r="86" spans="1:4" ht="13.8">
      <c r="A86" s="6"/>
      <c r="B86" s="51"/>
      <c r="C86" s="51"/>
      <c r="D86" s="55"/>
    </row>
    <row r="87" spans="1:4" ht="13.8">
      <c r="A87" s="6"/>
      <c r="B87" s="51"/>
      <c r="C87" s="51"/>
      <c r="D87" s="55"/>
    </row>
    <row r="88" spans="1:4">
      <c r="B88" s="51"/>
      <c r="C88" s="51"/>
      <c r="D88" s="55"/>
    </row>
    <row r="89" spans="1:4">
      <c r="B89" s="51"/>
      <c r="C89" s="51"/>
      <c r="D89" s="55"/>
    </row>
    <row r="90" spans="1:4">
      <c r="B90" s="51"/>
      <c r="C90" s="51"/>
      <c r="D90" s="55"/>
    </row>
    <row r="91" spans="1:4">
      <c r="B91" s="51"/>
      <c r="C91" s="51"/>
      <c r="D91" s="55"/>
    </row>
    <row r="92" spans="1:4">
      <c r="B92" s="51"/>
      <c r="C92" s="51"/>
      <c r="D92" s="55"/>
    </row>
    <row r="93" spans="1:4">
      <c r="B93" s="51"/>
      <c r="C93" s="51"/>
      <c r="D93" s="55"/>
    </row>
    <row r="94" spans="1:4">
      <c r="B94" s="51"/>
      <c r="C94" s="51"/>
      <c r="D94" s="55"/>
    </row>
    <row r="95" spans="1:4">
      <c r="B95" s="51"/>
      <c r="C95" s="51"/>
      <c r="D95" s="55"/>
    </row>
    <row r="96" spans="1:4">
      <c r="B96" s="51"/>
      <c r="C96" s="51"/>
      <c r="D96" s="55"/>
    </row>
    <row r="97" spans="2:4">
      <c r="B97" s="51"/>
      <c r="C97" s="51"/>
      <c r="D97" s="55"/>
    </row>
    <row r="98" spans="2:4">
      <c r="B98" s="51"/>
      <c r="C98" s="51"/>
      <c r="D98" s="55"/>
    </row>
    <row r="99" spans="2:4">
      <c r="B99" s="51"/>
      <c r="C99" s="51"/>
      <c r="D99" s="55"/>
    </row>
    <row r="100" spans="2:4">
      <c r="B100" s="51"/>
      <c r="C100" s="51"/>
      <c r="D100" s="55"/>
    </row>
    <row r="101" spans="2:4">
      <c r="B101" s="51"/>
      <c r="C101" s="51"/>
      <c r="D101" s="55"/>
    </row>
    <row r="102" spans="2:4">
      <c r="B102" s="51"/>
      <c r="C102" s="51"/>
      <c r="D102" s="55"/>
    </row>
    <row r="103" spans="2:4">
      <c r="B103" s="51"/>
      <c r="C103" s="51"/>
      <c r="D103" s="55"/>
    </row>
    <row r="104" spans="2:4">
      <c r="B104" s="51"/>
      <c r="C104" s="51"/>
      <c r="D104" s="55"/>
    </row>
    <row r="105" spans="2:4">
      <c r="B105" s="51"/>
      <c r="C105" s="51"/>
      <c r="D105" s="55"/>
    </row>
    <row r="106" spans="2:4">
      <c r="B106" s="51"/>
      <c r="C106" s="51"/>
      <c r="D106" s="55"/>
    </row>
    <row r="107" spans="2:4">
      <c r="B107" s="51"/>
      <c r="C107" s="51"/>
      <c r="D107" s="55"/>
    </row>
    <row r="108" spans="2:4">
      <c r="B108" s="51"/>
      <c r="C108" s="51"/>
      <c r="D108" s="55"/>
    </row>
    <row r="109" spans="2:4">
      <c r="B109" s="51"/>
      <c r="C109" s="51"/>
      <c r="D109" s="55"/>
    </row>
    <row r="110" spans="2:4">
      <c r="B110" s="51"/>
      <c r="C110" s="51"/>
      <c r="D110" s="55"/>
    </row>
    <row r="111" spans="2:4">
      <c r="B111" s="51"/>
      <c r="C111" s="51"/>
      <c r="D111" s="55"/>
    </row>
    <row r="112" spans="2:4">
      <c r="B112" s="51"/>
      <c r="C112" s="51"/>
      <c r="D112" s="55"/>
    </row>
    <row r="113" spans="2:4">
      <c r="B113" s="51"/>
      <c r="C113" s="51"/>
      <c r="D113" s="55"/>
    </row>
    <row r="114" spans="2:4">
      <c r="B114" s="51"/>
      <c r="C114" s="51"/>
      <c r="D114" s="55"/>
    </row>
    <row r="115" spans="2:4">
      <c r="B115" s="51"/>
      <c r="C115" s="51"/>
      <c r="D115" s="55"/>
    </row>
    <row r="116" spans="2:4">
      <c r="B116" s="51"/>
      <c r="C116" s="51"/>
      <c r="D116" s="55"/>
    </row>
    <row r="117" spans="2:4">
      <c r="B117" s="51"/>
      <c r="C117" s="51"/>
      <c r="D117" s="55"/>
    </row>
    <row r="118" spans="2:4">
      <c r="B118" s="51"/>
      <c r="C118" s="51"/>
      <c r="D118" s="55"/>
    </row>
    <row r="119" spans="2:4">
      <c r="B119" s="51"/>
      <c r="C119" s="51"/>
      <c r="D119" s="55"/>
    </row>
    <row r="120" spans="2:4">
      <c r="B120" s="51"/>
      <c r="C120" s="51"/>
      <c r="D120" s="55"/>
    </row>
    <row r="121" spans="2:4">
      <c r="B121" s="51"/>
      <c r="C121" s="51"/>
      <c r="D121" s="55"/>
    </row>
    <row r="122" spans="2:4">
      <c r="B122" s="51"/>
      <c r="C122" s="51"/>
      <c r="D122" s="55"/>
    </row>
    <row r="123" spans="2:4">
      <c r="B123" s="51"/>
      <c r="C123" s="51"/>
      <c r="D123" s="55"/>
    </row>
    <row r="124" spans="2:4">
      <c r="B124" s="51"/>
      <c r="C124" s="51"/>
      <c r="D124" s="55"/>
    </row>
    <row r="125" spans="2:4">
      <c r="B125" s="51"/>
      <c r="C125" s="51"/>
      <c r="D125" s="55"/>
    </row>
    <row r="126" spans="2:4">
      <c r="B126" s="51"/>
      <c r="C126" s="51"/>
      <c r="D126" s="55"/>
    </row>
    <row r="127" spans="2:4">
      <c r="B127" s="51"/>
      <c r="C127" s="51"/>
      <c r="D127" s="55"/>
    </row>
    <row r="128" spans="2:4">
      <c r="B128" s="51"/>
      <c r="C128" s="51"/>
      <c r="D128" s="55"/>
    </row>
    <row r="129" spans="2:4">
      <c r="B129" s="51"/>
      <c r="C129" s="51"/>
      <c r="D129" s="55"/>
    </row>
    <row r="130" spans="2:4">
      <c r="B130" s="51"/>
      <c r="C130" s="51"/>
      <c r="D130" s="55"/>
    </row>
    <row r="131" spans="2:4">
      <c r="B131" s="51"/>
      <c r="C131" s="51"/>
      <c r="D131" s="55"/>
    </row>
    <row r="132" spans="2:4">
      <c r="B132" s="51"/>
      <c r="C132" s="51"/>
      <c r="D132" s="55"/>
    </row>
    <row r="133" spans="2:4">
      <c r="B133" s="51"/>
      <c r="C133" s="51"/>
      <c r="D133" s="55"/>
    </row>
    <row r="134" spans="2:4">
      <c r="B134" s="51"/>
      <c r="C134" s="51"/>
      <c r="D134" s="55"/>
    </row>
    <row r="135" spans="2:4">
      <c r="B135" s="51"/>
      <c r="C135" s="51"/>
      <c r="D135" s="55"/>
    </row>
    <row r="136" spans="2:4">
      <c r="B136" s="51"/>
      <c r="C136" s="51"/>
      <c r="D136" s="55"/>
    </row>
    <row r="137" spans="2:4">
      <c r="B137" s="51"/>
      <c r="C137" s="51"/>
      <c r="D137" s="55"/>
    </row>
    <row r="138" spans="2:4">
      <c r="B138" s="51"/>
      <c r="C138" s="51"/>
      <c r="D138" s="55"/>
    </row>
    <row r="139" spans="2:4">
      <c r="B139" s="51"/>
      <c r="C139" s="51"/>
      <c r="D139" s="55"/>
    </row>
    <row r="140" spans="2:4">
      <c r="B140" s="51"/>
      <c r="C140" s="51"/>
      <c r="D140" s="55"/>
    </row>
    <row r="141" spans="2:4">
      <c r="B141" s="51"/>
      <c r="C141" s="51"/>
      <c r="D141" s="55"/>
    </row>
    <row r="142" spans="2:4">
      <c r="B142" s="51"/>
      <c r="C142" s="51"/>
      <c r="D142" s="55"/>
    </row>
    <row r="143" spans="2:4">
      <c r="B143" s="51"/>
      <c r="C143" s="51"/>
      <c r="D143" s="55"/>
    </row>
    <row r="144" spans="2:4">
      <c r="B144" s="51"/>
      <c r="C144" s="51"/>
      <c r="D144" s="55"/>
    </row>
    <row r="145" spans="2:4">
      <c r="B145" s="51"/>
      <c r="C145" s="51"/>
      <c r="D145" s="55"/>
    </row>
    <row r="146" spans="2:4">
      <c r="B146" s="51"/>
      <c r="C146" s="51"/>
      <c r="D146" s="55"/>
    </row>
    <row r="147" spans="2:4">
      <c r="B147" s="51"/>
      <c r="C147" s="51"/>
      <c r="D147" s="55"/>
    </row>
    <row r="148" spans="2:4">
      <c r="B148" s="51"/>
      <c r="C148" s="51"/>
      <c r="D148" s="55"/>
    </row>
    <row r="149" spans="2:4">
      <c r="B149" s="51"/>
      <c r="C149" s="51"/>
      <c r="D149" s="55"/>
    </row>
    <row r="150" spans="2:4">
      <c r="B150" s="51"/>
      <c r="C150" s="51"/>
      <c r="D150" s="55"/>
    </row>
    <row r="151" spans="2:4">
      <c r="B151" s="51"/>
      <c r="C151" s="51"/>
      <c r="D151" s="55"/>
    </row>
    <row r="152" spans="2:4">
      <c r="B152" s="51"/>
      <c r="C152" s="51"/>
      <c r="D152" s="55"/>
    </row>
    <row r="153" spans="2:4">
      <c r="B153" s="51"/>
      <c r="C153" s="51"/>
      <c r="D153" s="55"/>
    </row>
    <row r="154" spans="2:4">
      <c r="B154" s="51"/>
      <c r="C154" s="51"/>
      <c r="D154" s="55"/>
    </row>
    <row r="155" spans="2:4">
      <c r="B155" s="51"/>
      <c r="C155" s="51"/>
      <c r="D155" s="55"/>
    </row>
    <row r="211" spans="1:1">
      <c r="A211" s="8"/>
    </row>
    <row r="212" spans="1:1">
      <c r="A212" s="8"/>
    </row>
    <row r="213" spans="1:1">
      <c r="A213" s="8"/>
    </row>
    <row r="214" spans="1:1">
      <c r="A214" s="8"/>
    </row>
    <row r="215" spans="1:1">
      <c r="A215" s="8"/>
    </row>
    <row r="216" spans="1:1">
      <c r="A216" s="8"/>
    </row>
  </sheetData>
  <sheetProtection algorithmName="SHA-512" hashValue="fjP1Lnl+9Zta4zmup0LebDJPbaGvwRwpH5s0v6dKkwhSJk/nVmwg4gQMJAG5DZ7XoCVMBN5YuHCBoHLlbj1zwQ==" saltValue="ZeE1NwsMri8pjCBsudL4Aw==" spinCount="100000" sheet="1" objects="1" scenarios="1"/>
  <mergeCells count="1">
    <mergeCell ref="B6:D6"/>
  </mergeCells>
  <phoneticPr fontId="62" type="noConversion"/>
  <hyperlinks>
    <hyperlink ref="B9" location="'Health &amp; Safety'!A1" display="Health and Safety" xr:uid="{0E3AE3A6-3C2F-415D-B1E9-4A1E78B37A56}"/>
    <hyperlink ref="B20" location="Social!A1" display="Workforce Demographics" xr:uid="{58E5915A-0464-4F73-A826-781314EC0FD0}"/>
    <hyperlink ref="B47" location="Communities!A1" display="Communities" xr:uid="{6EFC2786-7AE9-4F1C-8A3B-3B6F1DA03573}"/>
    <hyperlink ref="B55" location="'Indigenous Peoples'!A1" display="Indigenous Peoples" xr:uid="{B78DFEB6-536F-4698-A1C9-5227CEED112D}"/>
    <hyperlink ref="B33" location="'Talent Management'!A1" display="Talent Management" xr:uid="{422B4D07-F623-4216-B2FE-D94AE9E6F853}"/>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91D6-8EB8-4B89-AB2F-E7AE1A39EA15}">
  <sheetPr codeName="Sheet9">
    <tabColor rgb="FFAAE5E3"/>
  </sheetPr>
  <dimension ref="A1:P123"/>
  <sheetViews>
    <sheetView showGridLines="0" zoomScaleNormal="100" workbookViewId="0"/>
  </sheetViews>
  <sheetFormatPr defaultColWidth="8.5546875" defaultRowHeight="14.4"/>
  <cols>
    <col min="1" max="1" width="1.6640625" style="8" customWidth="1"/>
    <col min="2" max="2" width="32.44140625" style="245" customWidth="1"/>
    <col min="3" max="3" width="14.5546875" style="245" customWidth="1"/>
    <col min="4" max="4" width="14" style="245" customWidth="1"/>
    <col min="5" max="6" width="16.109375" style="245" customWidth="1"/>
    <col min="7" max="13" width="14" style="245" customWidth="1"/>
    <col min="14" max="14" width="14.44140625" style="245" customWidth="1"/>
    <col min="15" max="16384" width="8.5546875" style="245"/>
  </cols>
  <sheetData>
    <row r="1" spans="1:16" customFormat="1" ht="66.599999999999994" customHeight="1">
      <c r="B1" t="e" vm="1">
        <v>#VALUE!</v>
      </c>
    </row>
    <row r="2" spans="1:16" s="8" customFormat="1" ht="15.6" customHeight="1">
      <c r="B2" s="1206" t="s">
        <v>426</v>
      </c>
      <c r="C2" s="1206"/>
      <c r="D2" s="1206"/>
      <c r="E2" s="1206"/>
      <c r="F2" s="1206"/>
      <c r="G2" s="1206"/>
      <c r="H2" s="1206"/>
      <c r="I2" s="1206"/>
      <c r="J2" s="1206"/>
      <c r="K2" s="1206"/>
      <c r="L2" s="1206"/>
    </row>
    <row r="3" spans="1:16" customFormat="1" ht="11.4" customHeight="1" thickBot="1">
      <c r="B3" s="587"/>
      <c r="C3" s="587"/>
      <c r="D3" s="587"/>
      <c r="E3" s="587"/>
      <c r="F3" s="587"/>
      <c r="G3" s="602"/>
      <c r="H3" s="602"/>
      <c r="I3" s="602"/>
    </row>
    <row r="4" spans="1:16" customFormat="1" ht="20.399999999999999" thickTop="1" thickBot="1">
      <c r="B4" s="1144" t="s">
        <v>710</v>
      </c>
      <c r="C4" s="1247"/>
      <c r="D4" s="1247"/>
      <c r="E4" s="1247"/>
      <c r="F4" s="1247"/>
      <c r="G4" s="1247"/>
      <c r="H4" s="1247"/>
      <c r="I4" s="1247"/>
    </row>
    <row r="5" spans="1:16" customFormat="1" ht="9.6" customHeight="1" thickTop="1">
      <c r="B5" s="141"/>
      <c r="C5" s="141"/>
      <c r="D5" s="141"/>
      <c r="E5" s="141"/>
      <c r="F5" s="141"/>
      <c r="G5" s="141"/>
      <c r="H5" s="141"/>
      <c r="I5" s="141"/>
      <c r="J5" s="141"/>
      <c r="K5" s="141"/>
      <c r="L5" s="141"/>
      <c r="P5" s="8"/>
    </row>
    <row r="6" spans="1:16" s="8" customFormat="1" ht="21" customHeight="1">
      <c r="B6" s="1170" t="s">
        <v>711</v>
      </c>
      <c r="C6" s="1170"/>
      <c r="D6" s="1170"/>
      <c r="E6" s="1170"/>
      <c r="F6" s="1170"/>
      <c r="G6" s="1170"/>
      <c r="H6" s="1170"/>
      <c r="I6" s="1170"/>
      <c r="J6" s="246"/>
      <c r="K6" s="246"/>
      <c r="L6" s="246"/>
    </row>
    <row r="7" spans="1:16" s="8" customFormat="1" ht="22.2" customHeight="1">
      <c r="B7" s="1224" t="s">
        <v>712</v>
      </c>
      <c r="C7" s="1224"/>
      <c r="D7" s="1224"/>
      <c r="E7" s="1224"/>
      <c r="F7" s="1224"/>
      <c r="G7" s="1224"/>
      <c r="H7" s="1224"/>
      <c r="I7" s="1224"/>
      <c r="J7" s="26"/>
      <c r="K7" s="26"/>
      <c r="L7" s="246"/>
    </row>
    <row r="8" spans="1:16" s="8" customFormat="1" ht="41.4" customHeight="1">
      <c r="B8" s="1224" t="s">
        <v>713</v>
      </c>
      <c r="C8" s="1224"/>
      <c r="D8" s="1224"/>
      <c r="E8" s="1224"/>
      <c r="F8" s="1224"/>
      <c r="G8" s="1224"/>
      <c r="H8" s="1224"/>
      <c r="I8" s="1224"/>
      <c r="J8" s="26"/>
      <c r="K8" s="26"/>
      <c r="L8" s="246"/>
    </row>
    <row r="9" spans="1:16" s="8" customFormat="1" ht="7.95" customHeight="1">
      <c r="B9" s="246"/>
      <c r="C9" s="246"/>
      <c r="D9" s="246"/>
      <c r="E9" s="246"/>
      <c r="F9" s="246"/>
      <c r="G9" s="246"/>
      <c r="H9" s="246"/>
      <c r="I9" s="246"/>
      <c r="J9" s="246"/>
      <c r="K9" s="246"/>
      <c r="L9" s="246"/>
    </row>
    <row r="10" spans="1:16" ht="16.8" thickBot="1">
      <c r="A10" s="522"/>
      <c r="B10" s="1474" t="s">
        <v>1665</v>
      </c>
      <c r="C10" s="1474"/>
      <c r="D10" s="1474"/>
      <c r="E10" s="1474"/>
      <c r="F10" s="1474"/>
      <c r="G10" s="1474"/>
      <c r="H10" s="1474"/>
      <c r="I10" s="1474"/>
      <c r="J10" s="522"/>
      <c r="K10" s="522"/>
      <c r="L10" s="522"/>
      <c r="M10" s="522"/>
      <c r="N10" s="522"/>
      <c r="O10" s="522"/>
      <c r="P10" s="522"/>
    </row>
    <row r="11" spans="1:16" ht="15.6">
      <c r="A11" s="522"/>
      <c r="B11" s="1562"/>
      <c r="C11" s="1563" t="s">
        <v>1671</v>
      </c>
      <c r="D11" s="1563">
        <v>2023</v>
      </c>
      <c r="E11" s="1563">
        <v>2022</v>
      </c>
      <c r="F11" s="706">
        <v>2021</v>
      </c>
      <c r="G11" s="247"/>
      <c r="H11" s="522"/>
      <c r="I11" s="522"/>
      <c r="J11" s="522"/>
      <c r="K11" s="522"/>
      <c r="L11" s="522"/>
      <c r="M11" s="522"/>
      <c r="N11" s="522"/>
      <c r="O11" s="522"/>
      <c r="P11" s="522"/>
    </row>
    <row r="12" spans="1:16" ht="14.7" customHeight="1">
      <c r="A12" s="522"/>
      <c r="B12" s="1564" t="s">
        <v>714</v>
      </c>
      <c r="C12" s="154">
        <v>0.65</v>
      </c>
      <c r="D12" s="154">
        <v>0.45</v>
      </c>
      <c r="E12" s="166">
        <v>0.39</v>
      </c>
      <c r="F12" s="1565">
        <v>0.41</v>
      </c>
      <c r="G12" s="522"/>
      <c r="H12" s="522"/>
      <c r="I12" s="522"/>
      <c r="J12" s="522"/>
      <c r="K12" s="522"/>
      <c r="L12" s="522"/>
      <c r="M12" s="522"/>
      <c r="N12" s="522"/>
      <c r="O12" s="522"/>
      <c r="P12" s="522"/>
    </row>
    <row r="13" spans="1:16">
      <c r="A13" s="522"/>
      <c r="B13" s="1564" t="s">
        <v>715</v>
      </c>
      <c r="C13" s="154">
        <v>53</v>
      </c>
      <c r="D13" s="155">
        <v>43</v>
      </c>
      <c r="E13" s="166">
        <v>57</v>
      </c>
      <c r="F13" s="1565">
        <v>52</v>
      </c>
      <c r="G13" s="522"/>
      <c r="H13" s="522"/>
      <c r="I13" s="522"/>
      <c r="J13" s="522"/>
      <c r="K13" s="522"/>
      <c r="L13" s="522"/>
      <c r="M13" s="522"/>
      <c r="N13" s="522"/>
      <c r="O13" s="522"/>
      <c r="P13" s="522"/>
    </row>
    <row r="14" spans="1:16">
      <c r="A14" s="522"/>
      <c r="B14" s="1564" t="s">
        <v>716</v>
      </c>
      <c r="C14" s="154">
        <v>0.31</v>
      </c>
      <c r="D14" s="155">
        <v>0.14000000000000001</v>
      </c>
      <c r="E14" s="166">
        <v>0.15</v>
      </c>
      <c r="F14" s="1565">
        <v>0.17</v>
      </c>
      <c r="G14" s="522"/>
      <c r="H14" s="522"/>
      <c r="I14" s="522"/>
      <c r="J14" s="522"/>
      <c r="K14" s="522"/>
      <c r="L14" s="522"/>
      <c r="M14" s="522"/>
      <c r="N14" s="522"/>
      <c r="O14" s="522"/>
      <c r="P14" s="522"/>
    </row>
    <row r="15" spans="1:16">
      <c r="A15" s="522"/>
      <c r="B15" s="1564" t="s">
        <v>717</v>
      </c>
      <c r="C15" s="154">
        <v>0.04</v>
      </c>
      <c r="D15" s="155">
        <v>0.04</v>
      </c>
      <c r="E15" s="166">
        <v>0.03</v>
      </c>
      <c r="F15" s="1565">
        <v>0.04</v>
      </c>
      <c r="G15" s="522"/>
      <c r="H15" s="522"/>
      <c r="I15" s="522"/>
      <c r="J15" s="522"/>
      <c r="K15" s="522"/>
      <c r="L15" s="522"/>
      <c r="M15" s="522"/>
      <c r="N15" s="522"/>
      <c r="O15" s="522"/>
      <c r="P15" s="522"/>
    </row>
    <row r="16" spans="1:16" ht="18.600000000000001" customHeight="1">
      <c r="A16" s="570"/>
      <c r="B16" s="1564" t="s">
        <v>718</v>
      </c>
      <c r="C16" s="154">
        <v>0.35</v>
      </c>
      <c r="D16" s="154">
        <v>0.19</v>
      </c>
      <c r="E16" s="1566">
        <v>0.19</v>
      </c>
      <c r="F16" s="1565">
        <v>0.2</v>
      </c>
      <c r="G16" s="522"/>
      <c r="H16" s="522"/>
      <c r="I16" s="522"/>
      <c r="J16" s="522"/>
      <c r="K16" s="522"/>
      <c r="L16" s="522"/>
      <c r="M16" s="522"/>
      <c r="N16" s="522"/>
      <c r="O16" s="522"/>
      <c r="P16" s="522"/>
    </row>
    <row r="17" spans="1:16" ht="15.6">
      <c r="A17" s="570"/>
      <c r="B17" s="1564" t="s">
        <v>719</v>
      </c>
      <c r="C17" s="154">
        <v>20.56</v>
      </c>
      <c r="D17" s="1567" t="s">
        <v>1666</v>
      </c>
      <c r="E17" s="1566">
        <v>7.65</v>
      </c>
      <c r="F17" s="1568">
        <v>25.75</v>
      </c>
      <c r="G17" s="522"/>
      <c r="H17" s="522"/>
      <c r="I17" s="522"/>
      <c r="J17" s="522"/>
      <c r="K17" s="522"/>
      <c r="L17" s="522"/>
      <c r="M17" s="522"/>
      <c r="N17" s="522"/>
      <c r="O17" s="522"/>
      <c r="P17" s="522"/>
    </row>
    <row r="18" spans="1:16" ht="15.6">
      <c r="A18" s="570"/>
      <c r="B18" s="1564" t="s">
        <v>720</v>
      </c>
      <c r="C18" s="1567" t="s">
        <v>1667</v>
      </c>
      <c r="D18" s="155">
        <v>1</v>
      </c>
      <c r="E18" s="166">
        <v>0</v>
      </c>
      <c r="F18" s="1565">
        <v>1</v>
      </c>
      <c r="G18" s="522"/>
      <c r="H18" s="522"/>
      <c r="I18" s="522"/>
      <c r="J18" s="522"/>
      <c r="K18" s="522"/>
      <c r="L18" s="522"/>
      <c r="M18" s="522"/>
      <c r="N18" s="522"/>
      <c r="O18" s="522"/>
      <c r="P18" s="522"/>
    </row>
    <row r="19" spans="1:16" ht="15" thickBot="1">
      <c r="A19" s="522"/>
      <c r="B19" s="1569" t="s">
        <v>721</v>
      </c>
      <c r="C19" s="1570">
        <v>0</v>
      </c>
      <c r="D19" s="1571">
        <v>3.0000000000000001E-3</v>
      </c>
      <c r="E19" s="1572">
        <v>0</v>
      </c>
      <c r="F19" s="1573">
        <v>3.0000000000000001E-3</v>
      </c>
      <c r="G19" s="522"/>
      <c r="H19" s="522"/>
      <c r="I19" s="522"/>
      <c r="J19" s="522"/>
      <c r="K19" s="522"/>
      <c r="L19" s="522"/>
      <c r="M19" s="522"/>
      <c r="N19" s="522"/>
      <c r="O19" s="522"/>
      <c r="P19" s="522"/>
    </row>
    <row r="20" spans="1:16" ht="22.2" customHeight="1">
      <c r="A20" s="522"/>
      <c r="B20" s="1574" t="s">
        <v>722</v>
      </c>
      <c r="C20" s="1574"/>
      <c r="D20" s="1574"/>
      <c r="E20" s="1574"/>
      <c r="F20" s="1574"/>
      <c r="G20" s="26"/>
      <c r="H20" s="26"/>
      <c r="I20" s="26"/>
      <c r="J20" s="26"/>
      <c r="K20" s="26"/>
      <c r="L20" s="522"/>
      <c r="M20" s="522"/>
      <c r="N20" s="522"/>
      <c r="O20" s="522"/>
      <c r="P20" s="522"/>
    </row>
    <row r="21" spans="1:16" ht="22.2" customHeight="1">
      <c r="A21" s="522"/>
      <c r="B21" s="1224" t="s">
        <v>723</v>
      </c>
      <c r="C21" s="1224"/>
      <c r="D21" s="1224"/>
      <c r="E21" s="1224"/>
      <c r="F21" s="1224"/>
      <c r="G21" s="26"/>
      <c r="H21" s="26"/>
      <c r="I21" s="26"/>
      <c r="J21" s="26"/>
      <c r="K21" s="26"/>
      <c r="L21" s="522"/>
      <c r="M21" s="522"/>
      <c r="N21" s="522"/>
      <c r="O21" s="522"/>
      <c r="P21" s="522"/>
    </row>
    <row r="22" spans="1:16" ht="22.2" customHeight="1">
      <c r="A22" s="522"/>
      <c r="B22" s="1224" t="s">
        <v>724</v>
      </c>
      <c r="C22" s="1224"/>
      <c r="D22" s="1224"/>
      <c r="E22" s="1224"/>
      <c r="F22" s="1224"/>
      <c r="G22" s="26"/>
      <c r="H22" s="26"/>
      <c r="I22" s="26"/>
      <c r="J22" s="26"/>
      <c r="K22" s="26"/>
      <c r="L22" s="522"/>
      <c r="M22" s="522"/>
      <c r="N22" s="522"/>
      <c r="O22" s="522"/>
      <c r="P22" s="522"/>
    </row>
    <row r="23" spans="1:16" ht="22.2" customHeight="1">
      <c r="A23" s="522"/>
      <c r="B23" s="1224" t="s">
        <v>725</v>
      </c>
      <c r="C23" s="1224"/>
      <c r="D23" s="1224"/>
      <c r="E23" s="1224"/>
      <c r="F23" s="1224"/>
      <c r="G23" s="26"/>
      <c r="H23" s="26"/>
      <c r="I23" s="26"/>
      <c r="J23" s="26"/>
      <c r="K23" s="26"/>
      <c r="L23" s="522"/>
      <c r="M23" s="522"/>
      <c r="N23" s="522"/>
      <c r="O23" s="522"/>
      <c r="P23" s="522"/>
    </row>
    <row r="24" spans="1:16" ht="31.8" customHeight="1">
      <c r="A24" s="522"/>
      <c r="B24" s="1224" t="s">
        <v>726</v>
      </c>
      <c r="C24" s="1224"/>
      <c r="D24" s="1224"/>
      <c r="E24" s="1224"/>
      <c r="F24" s="1224"/>
      <c r="G24" s="26"/>
      <c r="H24" s="26"/>
      <c r="I24" s="26"/>
      <c r="J24" s="26"/>
      <c r="K24" s="26"/>
      <c r="L24" s="522"/>
      <c r="M24" s="522"/>
      <c r="N24" s="522"/>
      <c r="O24" s="522"/>
      <c r="P24" s="522"/>
    </row>
    <row r="25" spans="1:16" ht="11.4" customHeight="1">
      <c r="A25" s="522"/>
      <c r="B25" s="1224" t="s">
        <v>1668</v>
      </c>
      <c r="C25" s="1224"/>
      <c r="D25" s="1224"/>
      <c r="E25" s="1224"/>
      <c r="F25" s="1224"/>
      <c r="G25" s="26"/>
      <c r="H25" s="26"/>
      <c r="I25" s="26"/>
      <c r="J25" s="26"/>
      <c r="K25" s="26"/>
      <c r="L25" s="522"/>
      <c r="M25" s="522"/>
      <c r="N25" s="522"/>
      <c r="O25" s="522"/>
      <c r="P25" s="522"/>
    </row>
    <row r="26" spans="1:16" ht="22.2" customHeight="1">
      <c r="A26" s="522"/>
      <c r="B26" s="1224" t="s">
        <v>1669</v>
      </c>
      <c r="C26" s="1224"/>
      <c r="D26" s="1224"/>
      <c r="E26" s="1224"/>
      <c r="F26" s="1224"/>
      <c r="G26" s="26"/>
      <c r="H26" s="26"/>
      <c r="I26" s="26"/>
      <c r="J26" s="26"/>
      <c r="K26" s="26"/>
      <c r="L26" s="522"/>
      <c r="M26" s="522"/>
      <c r="N26" s="522"/>
      <c r="O26" s="522"/>
      <c r="P26" s="522"/>
    </row>
    <row r="27" spans="1:16" ht="22.2" customHeight="1">
      <c r="A27" s="522"/>
      <c r="B27" s="1224" t="s">
        <v>1670</v>
      </c>
      <c r="C27" s="1224"/>
      <c r="D27" s="1224"/>
      <c r="E27" s="1224"/>
      <c r="F27" s="1224"/>
      <c r="G27" s="26"/>
      <c r="H27" s="26"/>
      <c r="I27" s="26"/>
      <c r="J27" s="26"/>
      <c r="K27" s="26"/>
      <c r="L27" s="522"/>
      <c r="M27" s="522"/>
      <c r="N27" s="522"/>
      <c r="O27" s="522"/>
      <c r="P27" s="522"/>
    </row>
    <row r="28" spans="1:16" s="8" customFormat="1" ht="9.6" customHeight="1">
      <c r="B28" s="246"/>
      <c r="C28" s="246"/>
      <c r="D28" s="246"/>
      <c r="E28" s="246"/>
      <c r="F28" s="246"/>
      <c r="G28" s="246"/>
      <c r="H28" s="246"/>
      <c r="I28" s="246"/>
      <c r="J28" s="246"/>
      <c r="K28" s="246"/>
      <c r="L28" s="246"/>
    </row>
    <row r="29" spans="1:16" ht="16.8" thickBot="1">
      <c r="B29" s="1218" t="s">
        <v>727</v>
      </c>
      <c r="C29" s="1218"/>
      <c r="D29" s="1218"/>
      <c r="E29" s="1218"/>
      <c r="F29" s="1218"/>
      <c r="G29" s="1218"/>
      <c r="H29" s="1218"/>
    </row>
    <row r="30" spans="1:16" ht="15" customHeight="1" thickBot="1">
      <c r="B30" s="592"/>
      <c r="C30" s="658">
        <v>2024</v>
      </c>
      <c r="D30" s="593">
        <v>2023</v>
      </c>
      <c r="E30" s="593">
        <v>2022</v>
      </c>
      <c r="F30" s="594">
        <v>2021</v>
      </c>
    </row>
    <row r="31" spans="1:16">
      <c r="B31" s="665" t="s">
        <v>728</v>
      </c>
      <c r="C31" s="666"/>
      <c r="D31" s="666"/>
      <c r="E31" s="666"/>
      <c r="F31" s="986"/>
    </row>
    <row r="32" spans="1:16" ht="13.95" customHeight="1">
      <c r="B32" s="199" t="s">
        <v>729</v>
      </c>
      <c r="C32" s="412">
        <v>0.08</v>
      </c>
      <c r="D32" s="413">
        <v>7.0000000000000007E-2</v>
      </c>
      <c r="E32" s="413">
        <v>0.03</v>
      </c>
      <c r="F32" s="987">
        <v>0.05</v>
      </c>
    </row>
    <row r="33" spans="1:12" ht="26.4">
      <c r="B33" s="199" t="s">
        <v>730</v>
      </c>
      <c r="C33" s="412">
        <v>0.03</v>
      </c>
      <c r="D33" s="413">
        <v>0.02</v>
      </c>
      <c r="E33" s="413">
        <v>0.02</v>
      </c>
      <c r="F33" s="987">
        <v>0.01</v>
      </c>
    </row>
    <row r="34" spans="1:12" ht="26.4">
      <c r="B34" s="199" t="s">
        <v>731</v>
      </c>
      <c r="C34" s="412">
        <v>0.01</v>
      </c>
      <c r="D34" s="413">
        <v>0.01</v>
      </c>
      <c r="E34" s="413">
        <v>0.01</v>
      </c>
      <c r="F34" s="987">
        <v>0.01</v>
      </c>
    </row>
    <row r="35" spans="1:12" ht="15" thickBot="1">
      <c r="B35" s="667" t="s">
        <v>159</v>
      </c>
      <c r="C35" s="668">
        <v>0.12</v>
      </c>
      <c r="D35" s="669">
        <v>0.09</v>
      </c>
      <c r="E35" s="669">
        <v>0.06</v>
      </c>
      <c r="F35" s="988">
        <v>7.0000000000000007E-2</v>
      </c>
      <c r="G35" s="248"/>
      <c r="H35" s="248"/>
      <c r="I35" s="248"/>
      <c r="J35" s="248"/>
    </row>
    <row r="36" spans="1:12">
      <c r="B36" s="665" t="s">
        <v>732</v>
      </c>
      <c r="C36" s="666"/>
      <c r="D36" s="666"/>
      <c r="E36" s="666"/>
      <c r="F36" s="986"/>
      <c r="G36" s="248"/>
      <c r="H36" s="248"/>
      <c r="I36" s="248"/>
      <c r="J36" s="248"/>
    </row>
    <row r="37" spans="1:12" ht="14.4" customHeight="1">
      <c r="B37" s="199" t="s">
        <v>729</v>
      </c>
      <c r="C37" s="1339" t="s">
        <v>452</v>
      </c>
      <c r="D37" s="414">
        <v>0.12</v>
      </c>
      <c r="E37" s="414">
        <v>0.1</v>
      </c>
      <c r="F37" s="987">
        <v>0.12</v>
      </c>
    </row>
    <row r="38" spans="1:12" ht="26.4">
      <c r="B38" s="199" t="s">
        <v>730</v>
      </c>
      <c r="C38" s="1340"/>
      <c r="D38" s="413">
        <v>0.05</v>
      </c>
      <c r="E38" s="413">
        <v>0.05</v>
      </c>
      <c r="F38" s="987">
        <v>0.03</v>
      </c>
    </row>
    <row r="39" spans="1:12" ht="26.4">
      <c r="B39" s="199" t="s">
        <v>731</v>
      </c>
      <c r="C39" s="1340"/>
      <c r="D39" s="413">
        <v>0.01</v>
      </c>
      <c r="E39" s="414">
        <v>0.01</v>
      </c>
      <c r="F39" s="987">
        <v>0.02</v>
      </c>
    </row>
    <row r="40" spans="1:12" ht="15" customHeight="1" thickBot="1">
      <c r="A40" s="15"/>
      <c r="B40" s="659" t="s">
        <v>159</v>
      </c>
      <c r="C40" s="1341"/>
      <c r="D40" s="670">
        <v>0.19</v>
      </c>
      <c r="E40" s="670">
        <v>0.16</v>
      </c>
      <c r="F40" s="989">
        <v>0.17</v>
      </c>
      <c r="G40" s="26"/>
      <c r="H40" s="26"/>
      <c r="I40" s="10"/>
    </row>
    <row r="41" spans="1:12" ht="47.4" customHeight="1">
      <c r="A41" s="15"/>
      <c r="B41" s="1224" t="s">
        <v>733</v>
      </c>
      <c r="C41" s="1224"/>
      <c r="D41" s="1224"/>
      <c r="E41" s="1224"/>
      <c r="F41" s="1224"/>
      <c r="G41" s="26"/>
      <c r="H41" s="26"/>
      <c r="I41" s="26"/>
      <c r="J41" s="26"/>
      <c r="K41" s="26"/>
      <c r="L41" s="10"/>
    </row>
    <row r="42" spans="1:12" ht="22.35" customHeight="1">
      <c r="A42" s="15"/>
      <c r="B42" s="1224" t="s">
        <v>734</v>
      </c>
      <c r="C42" s="1224"/>
      <c r="D42" s="1224"/>
      <c r="E42" s="1224"/>
      <c r="F42" s="1224"/>
      <c r="G42" s="26"/>
      <c r="H42" s="26"/>
      <c r="I42" s="26"/>
      <c r="J42" s="26"/>
      <c r="K42" s="26"/>
    </row>
    <row r="43" spans="1:12" ht="13.95" customHeight="1">
      <c r="A43" s="15"/>
      <c r="B43" s="7"/>
      <c r="C43" s="7"/>
      <c r="D43" s="7"/>
      <c r="E43" s="7"/>
      <c r="F43" s="7"/>
      <c r="G43" s="7"/>
      <c r="H43" s="7"/>
    </row>
    <row r="44" spans="1:12" ht="16.8" thickBot="1">
      <c r="A44" s="15"/>
      <c r="B44" s="1218" t="s">
        <v>736</v>
      </c>
      <c r="C44" s="1218"/>
      <c r="D44" s="1218"/>
      <c r="E44" s="1218"/>
      <c r="F44" s="1218"/>
      <c r="G44" s="1218"/>
      <c r="H44" s="1218"/>
      <c r="I44" s="1218"/>
    </row>
    <row r="45" spans="1:12">
      <c r="A45" s="15"/>
      <c r="B45" s="655"/>
      <c r="C45" s="656">
        <v>2024</v>
      </c>
      <c r="D45" s="656">
        <v>2023</v>
      </c>
      <c r="E45" s="656">
        <v>2022</v>
      </c>
      <c r="F45" s="657">
        <v>2021</v>
      </c>
    </row>
    <row r="46" spans="1:12" ht="16.2" customHeight="1">
      <c r="A46" s="15"/>
      <c r="B46" s="194" t="s">
        <v>737</v>
      </c>
      <c r="C46" s="84">
        <v>2</v>
      </c>
      <c r="D46" s="84">
        <v>3</v>
      </c>
      <c r="E46" s="107">
        <v>1</v>
      </c>
      <c r="F46" s="211">
        <v>0</v>
      </c>
    </row>
    <row r="47" spans="1:12" ht="14.4" customHeight="1" thickBot="1">
      <c r="A47" s="15"/>
      <c r="B47" s="201" t="s">
        <v>738</v>
      </c>
      <c r="C47" s="274">
        <v>0.01</v>
      </c>
      <c r="D47" s="274">
        <v>0.01</v>
      </c>
      <c r="E47" s="241">
        <v>3.0000000000000001E-3</v>
      </c>
      <c r="F47" s="415">
        <v>0</v>
      </c>
    </row>
    <row r="48" spans="1:12" ht="21.6" customHeight="1">
      <c r="A48" s="15"/>
      <c r="B48" s="1338" t="s">
        <v>739</v>
      </c>
      <c r="C48" s="1338"/>
      <c r="D48" s="1338"/>
      <c r="E48" s="1338"/>
      <c r="F48" s="1338"/>
      <c r="G48" s="26"/>
      <c r="H48" s="26"/>
      <c r="I48" s="26"/>
      <c r="J48" s="26"/>
      <c r="K48" s="26"/>
    </row>
    <row r="49" spans="1:11" ht="22.95" customHeight="1">
      <c r="B49" s="1224" t="s">
        <v>734</v>
      </c>
      <c r="C49" s="1224"/>
      <c r="D49" s="1224"/>
      <c r="E49" s="1224"/>
      <c r="F49" s="1224"/>
      <c r="G49" s="26"/>
      <c r="H49" s="26"/>
      <c r="I49" s="26"/>
      <c r="J49" s="26"/>
      <c r="K49" s="26"/>
    </row>
    <row r="50" spans="1:11" ht="9" customHeight="1">
      <c r="B50" s="7"/>
      <c r="C50" s="7"/>
      <c r="D50" s="7"/>
      <c r="E50" s="7"/>
      <c r="F50" s="7"/>
      <c r="G50" s="7"/>
      <c r="H50" s="7"/>
    </row>
    <row r="51" spans="1:11" ht="16.8" thickBot="1">
      <c r="B51" s="1218" t="s">
        <v>740</v>
      </c>
      <c r="C51" s="1218"/>
      <c r="D51" s="1218"/>
      <c r="E51" s="1218"/>
      <c r="F51" s="1218"/>
      <c r="G51" s="1218"/>
      <c r="H51" s="1218"/>
      <c r="I51" s="1218"/>
    </row>
    <row r="52" spans="1:11">
      <c r="B52" s="654"/>
      <c r="C52" s="593">
        <v>2024</v>
      </c>
      <c r="D52" s="593">
        <v>2023</v>
      </c>
      <c r="E52" s="593">
        <v>2022</v>
      </c>
      <c r="F52" s="594">
        <v>2021</v>
      </c>
    </row>
    <row r="53" spans="1:11" ht="16.95" customHeight="1">
      <c r="B53" s="199" t="s">
        <v>741</v>
      </c>
      <c r="C53" s="61">
        <v>0</v>
      </c>
      <c r="D53" s="61">
        <v>1</v>
      </c>
      <c r="E53" s="83">
        <v>0</v>
      </c>
      <c r="F53" s="200">
        <v>2</v>
      </c>
    </row>
    <row r="54" spans="1:11">
      <c r="B54" s="239" t="s">
        <v>742</v>
      </c>
      <c r="C54" s="80">
        <v>1</v>
      </c>
      <c r="D54" s="80">
        <v>2</v>
      </c>
      <c r="E54" s="79">
        <v>0</v>
      </c>
      <c r="F54" s="200">
        <v>2</v>
      </c>
    </row>
    <row r="55" spans="1:11">
      <c r="B55" s="199" t="s">
        <v>743</v>
      </c>
      <c r="C55" s="61">
        <v>7</v>
      </c>
      <c r="D55" s="61">
        <v>2</v>
      </c>
      <c r="E55" s="83">
        <v>3</v>
      </c>
      <c r="F55" s="200">
        <v>4</v>
      </c>
    </row>
    <row r="56" spans="1:11">
      <c r="B56" s="199" t="s">
        <v>744</v>
      </c>
      <c r="C56" s="61">
        <v>0</v>
      </c>
      <c r="D56" s="61">
        <v>1</v>
      </c>
      <c r="E56" s="83">
        <v>0</v>
      </c>
      <c r="F56" s="200">
        <v>0</v>
      </c>
    </row>
    <row r="57" spans="1:11">
      <c r="B57" s="199" t="s">
        <v>745</v>
      </c>
      <c r="C57" s="61">
        <v>3</v>
      </c>
      <c r="D57" s="61">
        <v>4</v>
      </c>
      <c r="E57" s="83">
        <v>0</v>
      </c>
      <c r="F57" s="200">
        <v>2</v>
      </c>
    </row>
    <row r="58" spans="1:11" ht="15" thickBot="1">
      <c r="B58" s="659" t="s">
        <v>159</v>
      </c>
      <c r="C58" s="660">
        <v>11</v>
      </c>
      <c r="D58" s="660">
        <v>10</v>
      </c>
      <c r="E58" s="661">
        <v>3</v>
      </c>
      <c r="F58" s="662">
        <v>10</v>
      </c>
    </row>
    <row r="59" spans="1:11" ht="10.95" customHeight="1">
      <c r="A59" s="15"/>
      <c r="B59" s="252"/>
      <c r="C59" s="252"/>
      <c r="D59" s="253"/>
      <c r="E59" s="253"/>
      <c r="F59" s="16"/>
      <c r="G59" s="254"/>
      <c r="H59" s="254"/>
      <c r="I59" s="254"/>
      <c r="J59" s="254"/>
    </row>
    <row r="60" spans="1:11" ht="16.8" thickBot="1">
      <c r="A60" s="233"/>
      <c r="B60" s="1218" t="s">
        <v>746</v>
      </c>
      <c r="C60" s="1218"/>
      <c r="D60" s="1218"/>
      <c r="E60" s="1218"/>
      <c r="F60" s="1218"/>
      <c r="G60" s="1218"/>
      <c r="H60" s="1218"/>
      <c r="I60" s="1218"/>
    </row>
    <row r="61" spans="1:11">
      <c r="B61" s="654"/>
      <c r="C61" s="593">
        <v>2024</v>
      </c>
      <c r="D61" s="593">
        <v>2023</v>
      </c>
      <c r="E61" s="593">
        <v>2022</v>
      </c>
      <c r="F61" s="594">
        <v>2021</v>
      </c>
    </row>
    <row r="62" spans="1:11" ht="16.2" customHeight="1">
      <c r="A62" s="15"/>
      <c r="B62" s="199" t="s">
        <v>747</v>
      </c>
      <c r="C62" s="61">
        <v>0.16</v>
      </c>
      <c r="D62" s="61">
        <v>0.16</v>
      </c>
      <c r="E62" s="83">
        <v>0.05</v>
      </c>
      <c r="F62" s="409">
        <v>0.2</v>
      </c>
    </row>
    <row r="63" spans="1:11" ht="15" thickBot="1">
      <c r="A63" s="15"/>
      <c r="B63" s="201" t="s">
        <v>748</v>
      </c>
      <c r="C63" s="217">
        <v>0.82</v>
      </c>
      <c r="D63" s="217">
        <v>0.79</v>
      </c>
      <c r="E63" s="241">
        <v>0.27</v>
      </c>
      <c r="F63" s="207">
        <v>0.99</v>
      </c>
    </row>
    <row r="64" spans="1:11" ht="45.75" customHeight="1">
      <c r="A64" s="15"/>
      <c r="B64" s="1338" t="s">
        <v>749</v>
      </c>
      <c r="C64" s="1338"/>
      <c r="D64" s="1338"/>
      <c r="E64" s="1338"/>
      <c r="F64" s="1338"/>
      <c r="G64" s="12"/>
      <c r="H64" s="12"/>
      <c r="I64" s="12"/>
      <c r="J64" s="12"/>
      <c r="K64" s="12"/>
    </row>
    <row r="65" spans="1:13" ht="24.6" customHeight="1">
      <c r="A65" s="15"/>
      <c r="B65" s="1176" t="s">
        <v>750</v>
      </c>
      <c r="C65" s="1176"/>
      <c r="D65" s="1176"/>
      <c r="E65" s="1176"/>
      <c r="F65" s="1176"/>
      <c r="G65" s="12"/>
      <c r="H65" s="12"/>
      <c r="I65" s="12"/>
      <c r="J65" s="12"/>
      <c r="K65" s="12"/>
    </row>
    <row r="66" spans="1:13" ht="42" customHeight="1">
      <c r="A66" s="15"/>
      <c r="B66" s="1176" t="s">
        <v>751</v>
      </c>
      <c r="C66" s="1176"/>
      <c r="D66" s="1176"/>
      <c r="E66" s="1176"/>
      <c r="F66" s="1176"/>
      <c r="G66" s="12"/>
      <c r="H66" s="12"/>
      <c r="I66" s="12"/>
      <c r="J66" s="12"/>
      <c r="K66" s="12"/>
    </row>
    <row r="67" spans="1:13" ht="33" customHeight="1">
      <c r="A67" s="15"/>
      <c r="B67" s="1176" t="s">
        <v>752</v>
      </c>
      <c r="C67" s="1176"/>
      <c r="D67" s="1176"/>
      <c r="E67" s="1176"/>
      <c r="F67" s="1176"/>
      <c r="G67" s="12"/>
      <c r="H67" s="12"/>
      <c r="I67" s="12"/>
      <c r="J67" s="12"/>
      <c r="K67" s="12"/>
    </row>
    <row r="68" spans="1:13" ht="7.2" customHeight="1">
      <c r="A68" s="15"/>
      <c r="B68" s="7"/>
      <c r="C68" s="7"/>
      <c r="D68" s="7"/>
      <c r="E68" s="7"/>
      <c r="F68" s="7"/>
      <c r="G68" s="7"/>
      <c r="H68" s="7"/>
    </row>
    <row r="69" spans="1:13" ht="16.350000000000001" customHeight="1" thickBot="1">
      <c r="B69" s="1218" t="s">
        <v>753</v>
      </c>
      <c r="C69" s="1218"/>
      <c r="D69" s="1218"/>
      <c r="E69" s="1218"/>
      <c r="F69" s="1218"/>
      <c r="G69" s="165"/>
      <c r="H69" s="165"/>
      <c r="I69" s="165"/>
    </row>
    <row r="70" spans="1:13" ht="14.4" customHeight="1">
      <c r="B70" s="654"/>
      <c r="C70" s="983">
        <v>2024</v>
      </c>
    </row>
    <row r="71" spans="1:13" ht="14.4" customHeight="1">
      <c r="B71" s="199" t="s">
        <v>754</v>
      </c>
      <c r="C71" s="984">
        <v>14774272</v>
      </c>
    </row>
    <row r="72" spans="1:13">
      <c r="B72" s="199" t="s">
        <v>755</v>
      </c>
      <c r="C72" s="984">
        <v>19229789</v>
      </c>
      <c r="D72" s="551"/>
    </row>
    <row r="73" spans="1:13" ht="14.4" customHeight="1" thickBot="1">
      <c r="B73" s="659" t="s">
        <v>159</v>
      </c>
      <c r="C73" s="985">
        <v>34004061</v>
      </c>
    </row>
    <row r="74" spans="1:13" ht="10.199999999999999" customHeight="1">
      <c r="B74" s="7"/>
      <c r="C74" s="7"/>
      <c r="D74" s="7"/>
      <c r="E74" s="7"/>
      <c r="F74" s="7"/>
      <c r="G74" s="7"/>
      <c r="H74" s="7"/>
      <c r="I74" s="7"/>
    </row>
    <row r="75" spans="1:13" ht="15.6" customHeight="1" thickBot="1">
      <c r="B75" s="1218" t="s">
        <v>756</v>
      </c>
      <c r="C75" s="1218"/>
      <c r="D75" s="1218"/>
      <c r="E75" s="1218"/>
      <c r="F75" s="1218"/>
      <c r="G75" s="1218"/>
      <c r="H75" s="1218"/>
      <c r="I75" s="1218"/>
      <c r="J75" s="1218"/>
      <c r="K75" s="1218"/>
      <c r="L75" s="1218"/>
      <c r="M75" s="1218"/>
    </row>
    <row r="76" spans="1:13" ht="15.6" customHeight="1">
      <c r="B76" s="1336"/>
      <c r="C76" s="1253" t="s">
        <v>757</v>
      </c>
      <c r="D76" s="1253"/>
      <c r="E76" s="1253"/>
      <c r="F76" s="1253" t="s">
        <v>215</v>
      </c>
      <c r="G76" s="1253"/>
      <c r="H76" s="1253" t="s">
        <v>396</v>
      </c>
      <c r="I76" s="1253"/>
      <c r="J76" s="1253" t="s">
        <v>229</v>
      </c>
      <c r="K76" s="1253"/>
      <c r="L76" s="1253" t="s">
        <v>322</v>
      </c>
      <c r="M76" s="1281"/>
    </row>
    <row r="77" spans="1:13" ht="15.6" customHeight="1" thickBot="1">
      <c r="B77" s="1337"/>
      <c r="C77" s="636" t="s">
        <v>758</v>
      </c>
      <c r="D77" s="636" t="s">
        <v>754</v>
      </c>
      <c r="E77" s="636" t="s">
        <v>755</v>
      </c>
      <c r="F77" s="636" t="s">
        <v>754</v>
      </c>
      <c r="G77" s="636" t="s">
        <v>755</v>
      </c>
      <c r="H77" s="636" t="s">
        <v>754</v>
      </c>
      <c r="I77" s="636" t="s">
        <v>755</v>
      </c>
      <c r="J77" s="636" t="s">
        <v>754</v>
      </c>
      <c r="K77" s="636" t="s">
        <v>755</v>
      </c>
      <c r="L77" s="636" t="s">
        <v>754</v>
      </c>
      <c r="M77" s="637" t="s">
        <v>755</v>
      </c>
    </row>
    <row r="78" spans="1:13" ht="15.6" customHeight="1">
      <c r="B78" s="1333">
        <v>2024</v>
      </c>
      <c r="C78" s="1334"/>
      <c r="D78" s="1334"/>
      <c r="E78" s="1334"/>
      <c r="F78" s="1334"/>
      <c r="G78" s="1334"/>
      <c r="H78" s="1334"/>
      <c r="I78" s="1334"/>
      <c r="J78" s="1334"/>
      <c r="K78" s="1334"/>
      <c r="L78" s="1334"/>
      <c r="M78" s="1335"/>
    </row>
    <row r="79" spans="1:13" ht="15.6" customHeight="1">
      <c r="B79" s="239" t="s">
        <v>759</v>
      </c>
      <c r="C79" s="107">
        <v>0.31</v>
      </c>
      <c r="D79" s="107">
        <v>0.53</v>
      </c>
      <c r="E79" s="107">
        <v>0.15</v>
      </c>
      <c r="F79" s="107">
        <v>0.82</v>
      </c>
      <c r="G79" s="107">
        <v>0.25</v>
      </c>
      <c r="H79" s="416">
        <v>0.37</v>
      </c>
      <c r="I79" s="107">
        <v>0.18</v>
      </c>
      <c r="J79" s="107">
        <v>0.17</v>
      </c>
      <c r="K79" s="107">
        <v>0.11</v>
      </c>
      <c r="L79" s="416">
        <v>0</v>
      </c>
      <c r="M79" s="417">
        <v>0.67</v>
      </c>
    </row>
    <row r="80" spans="1:13" ht="15.6" customHeight="1">
      <c r="B80" s="239" t="s">
        <v>717</v>
      </c>
      <c r="C80" s="107">
        <v>0.04</v>
      </c>
      <c r="D80" s="107">
        <v>0.03</v>
      </c>
      <c r="E80" s="107">
        <v>0.05</v>
      </c>
      <c r="F80" s="107">
        <v>0.05</v>
      </c>
      <c r="G80" s="107">
        <v>0.13</v>
      </c>
      <c r="H80" s="416">
        <v>0</v>
      </c>
      <c r="I80" s="416">
        <v>0</v>
      </c>
      <c r="J80" s="416">
        <v>0</v>
      </c>
      <c r="K80" s="416">
        <v>0</v>
      </c>
      <c r="L80" s="416">
        <v>0</v>
      </c>
      <c r="M80" s="417">
        <v>0.22</v>
      </c>
    </row>
    <row r="81" spans="1:13" ht="15.6" customHeight="1">
      <c r="B81" s="239" t="s">
        <v>760</v>
      </c>
      <c r="C81" s="107">
        <v>0.35</v>
      </c>
      <c r="D81" s="107">
        <v>0.56000000000000005</v>
      </c>
      <c r="E81" s="416">
        <v>0.2</v>
      </c>
      <c r="F81" s="107">
        <v>0.87</v>
      </c>
      <c r="G81" s="107">
        <v>0.38</v>
      </c>
      <c r="H81" s="107">
        <v>0.37</v>
      </c>
      <c r="I81" s="107">
        <v>0.18</v>
      </c>
      <c r="J81" s="107">
        <v>0.17</v>
      </c>
      <c r="K81" s="107">
        <v>0.11</v>
      </c>
      <c r="L81" s="416">
        <v>0</v>
      </c>
      <c r="M81" s="418">
        <v>0.9</v>
      </c>
    </row>
    <row r="82" spans="1:13" ht="15.6" customHeight="1">
      <c r="B82" s="239" t="s">
        <v>761</v>
      </c>
      <c r="C82" s="416">
        <v>0.3</v>
      </c>
      <c r="D82" s="107">
        <v>0.35</v>
      </c>
      <c r="E82" s="107">
        <v>0.26</v>
      </c>
      <c r="F82" s="107">
        <v>0.43</v>
      </c>
      <c r="G82" s="107">
        <v>1.1299999999999999</v>
      </c>
      <c r="H82" s="107">
        <v>0.73</v>
      </c>
      <c r="I82" s="107">
        <v>1.81</v>
      </c>
      <c r="J82" s="107">
        <v>0.08</v>
      </c>
      <c r="K82" s="107">
        <v>0.04</v>
      </c>
      <c r="L82" s="107">
        <v>0.41</v>
      </c>
      <c r="M82" s="417">
        <v>0.22</v>
      </c>
    </row>
    <row r="83" spans="1:13" ht="15.6" customHeight="1">
      <c r="B83" s="239" t="s">
        <v>714</v>
      </c>
      <c r="C83" s="107">
        <v>0.65</v>
      </c>
      <c r="D83" s="107">
        <v>0.91</v>
      </c>
      <c r="E83" s="107">
        <v>0.46</v>
      </c>
      <c r="F83" s="416">
        <v>1.3</v>
      </c>
      <c r="G83" s="107">
        <v>1.51</v>
      </c>
      <c r="H83" s="416">
        <v>1.1000000000000001</v>
      </c>
      <c r="I83" s="107">
        <v>1.99</v>
      </c>
      <c r="J83" s="107">
        <v>0.25</v>
      </c>
      <c r="K83" s="107">
        <v>0.15</v>
      </c>
      <c r="L83" s="107">
        <v>0.41</v>
      </c>
      <c r="M83" s="417">
        <v>1.1200000000000001</v>
      </c>
    </row>
    <row r="84" spans="1:13" ht="15.6" customHeight="1">
      <c r="B84" s="239" t="s">
        <v>762</v>
      </c>
      <c r="C84" s="107">
        <v>20.56</v>
      </c>
      <c r="D84" s="107">
        <v>40.11</v>
      </c>
      <c r="E84" s="107">
        <v>5.54</v>
      </c>
      <c r="F84" s="107">
        <v>60.83</v>
      </c>
      <c r="G84" s="416">
        <v>3.9</v>
      </c>
      <c r="H84" s="107">
        <v>22.17</v>
      </c>
      <c r="I84" s="416">
        <v>10.130000000000001</v>
      </c>
      <c r="J84" s="107">
        <v>16.579999999999998</v>
      </c>
      <c r="K84" s="107">
        <v>3.77</v>
      </c>
      <c r="L84" s="416">
        <v>0</v>
      </c>
      <c r="M84" s="417">
        <v>37.25</v>
      </c>
    </row>
    <row r="85" spans="1:13" ht="15.6" customHeight="1" thickBot="1">
      <c r="B85" s="240" t="s">
        <v>763</v>
      </c>
      <c r="C85" s="419">
        <v>3.96</v>
      </c>
      <c r="D85" s="419">
        <v>7.15</v>
      </c>
      <c r="E85" s="419">
        <v>1.52</v>
      </c>
      <c r="F85" s="419">
        <v>13.46</v>
      </c>
      <c r="G85" s="420">
        <v>0</v>
      </c>
      <c r="H85" s="420">
        <v>0</v>
      </c>
      <c r="I85" s="420">
        <v>0</v>
      </c>
      <c r="J85" s="420">
        <v>0</v>
      </c>
      <c r="K85" s="420">
        <v>0</v>
      </c>
      <c r="L85" s="420">
        <v>0</v>
      </c>
      <c r="M85" s="421">
        <v>6.06</v>
      </c>
    </row>
    <row r="86" spans="1:13" ht="22.2" customHeight="1">
      <c r="B86" s="1176" t="s">
        <v>764</v>
      </c>
      <c r="C86" s="1176"/>
      <c r="D86" s="1176"/>
      <c r="E86" s="1176"/>
      <c r="F86" s="1176"/>
      <c r="G86" s="1176"/>
      <c r="H86" s="1176"/>
      <c r="I86" s="1176"/>
      <c r="J86" s="1176"/>
      <c r="K86" s="1176"/>
      <c r="L86" s="1176"/>
      <c r="M86" s="1176"/>
    </row>
    <row r="87" spans="1:13" ht="10.199999999999999" customHeight="1">
      <c r="B87" s="1176" t="s">
        <v>765</v>
      </c>
      <c r="C87" s="1176"/>
      <c r="D87" s="1176"/>
      <c r="E87" s="1176"/>
      <c r="F87" s="1176"/>
      <c r="G87" s="1176"/>
      <c r="H87" s="1176"/>
      <c r="I87" s="1176"/>
      <c r="J87" s="1176"/>
      <c r="K87" s="1176"/>
      <c r="L87" s="1176"/>
      <c r="M87" s="1176"/>
    </row>
    <row r="88" spans="1:13" ht="6.6" customHeight="1">
      <c r="B88" s="25"/>
      <c r="C88" s="25"/>
      <c r="D88" s="25"/>
      <c r="E88" s="25"/>
      <c r="F88" s="25"/>
      <c r="G88" s="25"/>
      <c r="H88" s="25"/>
      <c r="I88" s="25"/>
      <c r="J88" s="25"/>
      <c r="K88" s="25"/>
      <c r="L88" s="25"/>
      <c r="M88" s="25"/>
    </row>
    <row r="89" spans="1:13" s="251" customFormat="1" ht="8.4" customHeight="1">
      <c r="A89" s="249"/>
      <c r="B89" s="250"/>
      <c r="C89" s="250"/>
      <c r="D89" s="250"/>
      <c r="E89" s="250"/>
      <c r="F89" s="250"/>
      <c r="G89" s="250"/>
    </row>
    <row r="90" spans="1:13" ht="9.6" customHeight="1" thickBot="1">
      <c r="B90" s="663"/>
      <c r="C90" s="663"/>
      <c r="D90" s="663"/>
      <c r="E90" s="663"/>
      <c r="F90" s="663"/>
      <c r="G90" s="663"/>
      <c r="H90" s="664"/>
      <c r="I90" s="664"/>
    </row>
    <row r="91" spans="1:13" ht="20.399999999999999" thickTop="1" thickBot="1">
      <c r="B91" s="1342" t="s">
        <v>766</v>
      </c>
      <c r="C91" s="1342"/>
      <c r="D91" s="1342"/>
      <c r="E91" s="1342"/>
      <c r="F91" s="1342"/>
      <c r="G91" s="1342"/>
      <c r="H91" s="1342"/>
      <c r="I91" s="1342"/>
    </row>
    <row r="92" spans="1:13" s="8" customFormat="1" ht="5.4" customHeight="1" thickTop="1">
      <c r="B92" s="246"/>
      <c r="C92" s="246"/>
      <c r="D92" s="246"/>
      <c r="E92" s="246"/>
      <c r="F92" s="246"/>
      <c r="G92" s="246"/>
      <c r="H92" s="246"/>
      <c r="I92" s="246"/>
      <c r="J92" s="246"/>
      <c r="K92" s="246"/>
    </row>
    <row r="93" spans="1:13" s="8" customFormat="1" ht="27" customHeight="1">
      <c r="B93" s="1224" t="s">
        <v>767</v>
      </c>
      <c r="C93" s="1224"/>
      <c r="D93" s="1224"/>
      <c r="E93" s="1224"/>
      <c r="F93" s="1224"/>
      <c r="G93" s="1224"/>
      <c r="H93" s="1224"/>
      <c r="I93" s="1224"/>
      <c r="J93" s="26"/>
      <c r="K93" s="26"/>
    </row>
    <row r="94" spans="1:13" s="8" customFormat="1" ht="39.6" customHeight="1">
      <c r="B94" s="1224" t="s">
        <v>768</v>
      </c>
      <c r="C94" s="1224"/>
      <c r="D94" s="1224"/>
      <c r="E94" s="1224"/>
      <c r="F94" s="1224"/>
      <c r="G94" s="1224"/>
      <c r="H94" s="1224"/>
      <c r="I94" s="1224"/>
      <c r="J94" s="26"/>
      <c r="K94" s="26"/>
    </row>
    <row r="95" spans="1:13" s="8" customFormat="1" ht="13.95" customHeight="1">
      <c r="B95" s="1224" t="s">
        <v>769</v>
      </c>
      <c r="C95" s="1224"/>
      <c r="D95" s="1224"/>
      <c r="E95" s="1224"/>
      <c r="F95" s="1224"/>
      <c r="G95" s="1224"/>
      <c r="H95" s="1224"/>
      <c r="I95" s="1224"/>
      <c r="J95" s="26"/>
      <c r="K95" s="26"/>
    </row>
    <row r="96" spans="1:13" s="8" customFormat="1" ht="12" customHeight="1">
      <c r="B96" s="26"/>
      <c r="C96" s="26"/>
      <c r="D96" s="26"/>
      <c r="E96" s="26"/>
      <c r="F96" s="26"/>
      <c r="G96" s="26"/>
      <c r="H96" s="26"/>
      <c r="I96" s="26"/>
      <c r="J96" s="246"/>
      <c r="K96" s="246"/>
    </row>
    <row r="97" spans="2:11" ht="16.8" thickBot="1">
      <c r="B97" s="1218" t="s">
        <v>770</v>
      </c>
      <c r="C97" s="1218"/>
      <c r="D97" s="1218"/>
      <c r="E97" s="1218"/>
      <c r="F97" s="1218"/>
      <c r="G97" s="1218"/>
      <c r="H97" s="1218"/>
      <c r="I97" s="1218"/>
    </row>
    <row r="98" spans="2:11">
      <c r="B98" s="654"/>
      <c r="C98" s="594">
        <v>2024</v>
      </c>
    </row>
    <row r="99" spans="2:11">
      <c r="B99" s="199" t="s">
        <v>714</v>
      </c>
      <c r="C99" s="200">
        <v>0.56000000000000005</v>
      </c>
    </row>
    <row r="100" spans="2:11">
      <c r="B100" s="199" t="s">
        <v>715</v>
      </c>
      <c r="C100" s="200">
        <v>55.7</v>
      </c>
    </row>
    <row r="101" spans="2:11">
      <c r="B101" s="199" t="s">
        <v>716</v>
      </c>
      <c r="C101" s="200">
        <v>0.25</v>
      </c>
    </row>
    <row r="102" spans="2:11">
      <c r="B102" s="199" t="s">
        <v>717</v>
      </c>
      <c r="C102" s="409">
        <v>0.03</v>
      </c>
    </row>
    <row r="103" spans="2:11">
      <c r="B103" s="199" t="s">
        <v>718</v>
      </c>
      <c r="C103" s="200">
        <v>0.28999999999999998</v>
      </c>
    </row>
    <row r="104" spans="2:11">
      <c r="B104" s="199" t="s">
        <v>719</v>
      </c>
      <c r="C104" s="409">
        <v>18.37</v>
      </c>
    </row>
    <row r="105" spans="2:11">
      <c r="B105" s="199" t="s">
        <v>720</v>
      </c>
      <c r="C105" s="409">
        <v>0.23</v>
      </c>
    </row>
    <row r="106" spans="2:11" ht="15" thickBot="1">
      <c r="B106" s="201" t="s">
        <v>721</v>
      </c>
      <c r="C106" s="982">
        <v>1E-3</v>
      </c>
    </row>
    <row r="107" spans="2:11" ht="22.95" customHeight="1">
      <c r="B107" s="1224" t="s">
        <v>722</v>
      </c>
      <c r="C107" s="1224"/>
      <c r="D107" s="1224"/>
      <c r="E107" s="1224"/>
      <c r="F107" s="1224"/>
      <c r="G107" s="1224"/>
      <c r="H107" s="26"/>
      <c r="I107" s="26"/>
      <c r="J107" s="26"/>
      <c r="K107" s="26"/>
    </row>
    <row r="108" spans="2:11" ht="22.95" customHeight="1">
      <c r="B108" s="1224" t="s">
        <v>723</v>
      </c>
      <c r="C108" s="1224"/>
      <c r="D108" s="1224"/>
      <c r="E108" s="1224"/>
      <c r="F108" s="1224"/>
      <c r="G108" s="1224"/>
      <c r="H108" s="26"/>
      <c r="I108" s="26"/>
      <c r="J108" s="26"/>
      <c r="K108" s="26"/>
    </row>
    <row r="109" spans="2:11" ht="24" customHeight="1">
      <c r="B109" s="1224" t="s">
        <v>724</v>
      </c>
      <c r="C109" s="1224"/>
      <c r="D109" s="1224"/>
      <c r="E109" s="1224"/>
      <c r="F109" s="1224"/>
      <c r="G109" s="1224"/>
      <c r="H109" s="26"/>
      <c r="I109" s="26"/>
      <c r="J109" s="26"/>
      <c r="K109" s="26"/>
    </row>
    <row r="110" spans="2:11" ht="24" customHeight="1">
      <c r="B110" s="1224" t="s">
        <v>725</v>
      </c>
      <c r="C110" s="1224"/>
      <c r="D110" s="1224"/>
      <c r="E110" s="1224"/>
      <c r="F110" s="1224"/>
      <c r="G110" s="1224"/>
      <c r="H110" s="26"/>
      <c r="I110" s="26"/>
      <c r="J110" s="26"/>
      <c r="K110" s="26"/>
    </row>
    <row r="111" spans="2:11" ht="36" customHeight="1">
      <c r="B111" s="1224" t="s">
        <v>771</v>
      </c>
      <c r="C111" s="1224"/>
      <c r="D111" s="1224"/>
      <c r="E111" s="1224"/>
      <c r="F111" s="1224"/>
      <c r="G111" s="1224"/>
      <c r="H111" s="26"/>
      <c r="I111" s="26"/>
      <c r="J111" s="26"/>
      <c r="K111" s="26"/>
    </row>
    <row r="112" spans="2:11" ht="13.95" customHeight="1">
      <c r="B112" s="1224" t="s">
        <v>772</v>
      </c>
      <c r="C112" s="1224"/>
      <c r="D112" s="1224"/>
      <c r="E112" s="1224"/>
      <c r="F112" s="1224"/>
      <c r="G112" s="1224"/>
      <c r="H112" s="26"/>
      <c r="I112" s="26"/>
      <c r="J112" s="26"/>
      <c r="K112" s="26"/>
    </row>
    <row r="113" spans="1:12" ht="13.95" customHeight="1">
      <c r="B113" s="1224" t="s">
        <v>773</v>
      </c>
      <c r="C113" s="1224"/>
      <c r="D113" s="1224"/>
      <c r="E113" s="1224"/>
      <c r="F113" s="1224"/>
      <c r="G113" s="1224"/>
      <c r="H113" s="26"/>
      <c r="I113" s="26"/>
      <c r="J113" s="26"/>
      <c r="K113" s="26"/>
    </row>
    <row r="115" spans="1:12" ht="16.8" thickBot="1">
      <c r="B115" s="1218" t="s">
        <v>774</v>
      </c>
      <c r="C115" s="1218"/>
      <c r="D115" s="1218"/>
      <c r="E115" s="1218"/>
      <c r="F115" s="1218"/>
      <c r="G115" s="1218"/>
      <c r="H115" s="1218"/>
    </row>
    <row r="116" spans="1:12" ht="15" customHeight="1">
      <c r="A116" s="15"/>
      <c r="B116" s="654"/>
      <c r="C116" s="594">
        <v>2024</v>
      </c>
      <c r="D116" s="26"/>
      <c r="E116" s="26"/>
      <c r="F116" s="10"/>
    </row>
    <row r="117" spans="1:12" ht="13.95" customHeight="1">
      <c r="A117" s="15"/>
      <c r="B117" s="199" t="s">
        <v>729</v>
      </c>
      <c r="C117" s="980">
        <v>7.0000000000000007E-2</v>
      </c>
      <c r="D117" s="26"/>
      <c r="E117" s="26"/>
      <c r="F117" s="10"/>
    </row>
    <row r="118" spans="1:12" ht="27" customHeight="1">
      <c r="A118" s="15"/>
      <c r="B118" s="199" t="s">
        <v>730</v>
      </c>
      <c r="C118" s="211">
        <v>0.02</v>
      </c>
      <c r="D118" s="26"/>
      <c r="E118" s="26"/>
      <c r="F118" s="10"/>
    </row>
    <row r="119" spans="1:12" ht="27" customHeight="1">
      <c r="A119" s="15"/>
      <c r="B119" s="199" t="s">
        <v>731</v>
      </c>
      <c r="C119" s="980">
        <v>0.01</v>
      </c>
      <c r="D119" s="26"/>
      <c r="E119" s="26"/>
      <c r="F119" s="10"/>
    </row>
    <row r="120" spans="1:12" ht="14.4" customHeight="1" thickBot="1">
      <c r="A120" s="15"/>
      <c r="B120" s="659" t="s">
        <v>159</v>
      </c>
      <c r="C120" s="981">
        <v>0.1</v>
      </c>
      <c r="D120" s="26"/>
      <c r="E120" s="26"/>
      <c r="F120" s="10"/>
    </row>
    <row r="121" spans="1:12" ht="30" customHeight="1">
      <c r="A121" s="15"/>
      <c r="B121" s="1224" t="s">
        <v>733</v>
      </c>
      <c r="C121" s="1224"/>
      <c r="D121" s="1224"/>
      <c r="E121" s="1224"/>
      <c r="F121" s="1224"/>
      <c r="G121" s="1224"/>
      <c r="H121" s="26"/>
      <c r="I121" s="26"/>
      <c r="J121" s="26"/>
      <c r="K121" s="26"/>
      <c r="L121" s="10"/>
    </row>
    <row r="122" spans="1:12" ht="30" customHeight="1">
      <c r="A122" s="15"/>
      <c r="B122" s="1224" t="s">
        <v>734</v>
      </c>
      <c r="C122" s="1224"/>
      <c r="D122" s="1224"/>
      <c r="E122" s="1224"/>
      <c r="F122" s="1224"/>
      <c r="G122" s="1224"/>
      <c r="H122" s="26"/>
      <c r="I122" s="26"/>
      <c r="J122" s="26"/>
      <c r="K122" s="26"/>
      <c r="L122" s="10"/>
    </row>
    <row r="123" spans="1:12">
      <c r="B123" s="1224"/>
      <c r="C123" s="1224"/>
      <c r="D123" s="1224"/>
      <c r="E123" s="1224"/>
      <c r="F123" s="1224"/>
      <c r="G123" s="1224"/>
    </row>
  </sheetData>
  <sheetProtection algorithmName="SHA-512" hashValue="dLFAO0mkhYLu57egwzPgUDZwVRV78UqwWxYoqvk1ytdgCGHMUkWPPAiLUJr9R1O+4fvny+wtriD9EafVtz78rw==" saltValue="bj/N2B1tWoKf46OWKBWMHw==" spinCount="100000" sheet="1" objects="1" scenarios="1"/>
  <mergeCells count="54">
    <mergeCell ref="B123:G123"/>
    <mergeCell ref="B122:G122"/>
    <mergeCell ref="B107:G107"/>
    <mergeCell ref="B108:G108"/>
    <mergeCell ref="B109:G109"/>
    <mergeCell ref="B110:G110"/>
    <mergeCell ref="B111:G111"/>
    <mergeCell ref="B112:G112"/>
    <mergeCell ref="B113:G113"/>
    <mergeCell ref="B121:G121"/>
    <mergeCell ref="B115:H115"/>
    <mergeCell ref="B67:F67"/>
    <mergeCell ref="B93:I93"/>
    <mergeCell ref="B94:I94"/>
    <mergeCell ref="B95:I95"/>
    <mergeCell ref="B91:I91"/>
    <mergeCell ref="B69:F69"/>
    <mergeCell ref="B87:M87"/>
    <mergeCell ref="B86:M86"/>
    <mergeCell ref="B41:F41"/>
    <mergeCell ref="B42:F42"/>
    <mergeCell ref="B48:F48"/>
    <mergeCell ref="B49:F49"/>
    <mergeCell ref="B21:F21"/>
    <mergeCell ref="B22:F22"/>
    <mergeCell ref="B23:F23"/>
    <mergeCell ref="B24:F24"/>
    <mergeCell ref="B25:F25"/>
    <mergeCell ref="B27:F27"/>
    <mergeCell ref="B64:F64"/>
    <mergeCell ref="B65:F65"/>
    <mergeCell ref="B66:F66"/>
    <mergeCell ref="B2:L2"/>
    <mergeCell ref="B4:I4"/>
    <mergeCell ref="B6:I6"/>
    <mergeCell ref="B10:I10"/>
    <mergeCell ref="B7:I7"/>
    <mergeCell ref="B8:I8"/>
    <mergeCell ref="B20:F20"/>
    <mergeCell ref="B60:I60"/>
    <mergeCell ref="B29:H29"/>
    <mergeCell ref="C37:C40"/>
    <mergeCell ref="B51:I51"/>
    <mergeCell ref="B44:I44"/>
    <mergeCell ref="B26:F26"/>
    <mergeCell ref="B97:I97"/>
    <mergeCell ref="B78:M78"/>
    <mergeCell ref="B75:M75"/>
    <mergeCell ref="B76:B77"/>
    <mergeCell ref="C76:E76"/>
    <mergeCell ref="F76:G76"/>
    <mergeCell ref="H76:I76"/>
    <mergeCell ref="J76:K76"/>
    <mergeCell ref="L76:M7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A98F8-1A15-4C53-8E30-0FD319043088}">
  <sheetPr codeName="Sheet21">
    <tabColor rgb="FFAAE5E3"/>
  </sheetPr>
  <dimension ref="A1:S253"/>
  <sheetViews>
    <sheetView showGridLines="0" zoomScaleNormal="100" workbookViewId="0"/>
  </sheetViews>
  <sheetFormatPr defaultColWidth="8.5546875" defaultRowHeight="15" customHeight="1"/>
  <cols>
    <col min="1" max="1" width="1.6640625" customWidth="1"/>
    <col min="2" max="2" width="33.109375" customWidth="1"/>
    <col min="3" max="4" width="11.6640625" style="38" customWidth="1"/>
    <col min="5" max="5" width="14.6640625" style="38" customWidth="1"/>
    <col min="6" max="9" width="13.44140625" customWidth="1"/>
    <col min="10" max="18" width="13.5546875" customWidth="1"/>
    <col min="19" max="20" width="13.44140625" customWidth="1"/>
    <col min="21" max="26" width="11.5546875" customWidth="1"/>
  </cols>
  <sheetData>
    <row r="1" spans="2:16" ht="57" customHeight="1">
      <c r="B1" t="e" vm="1">
        <v>#VALUE!</v>
      </c>
      <c r="C1"/>
      <c r="D1"/>
      <c r="E1"/>
    </row>
    <row r="2" spans="2:16" ht="15.6" customHeight="1">
      <c r="B2" s="1206" t="s">
        <v>426</v>
      </c>
      <c r="C2" s="1206"/>
      <c r="D2" s="1206"/>
      <c r="E2" s="1206"/>
      <c r="F2" s="1206"/>
      <c r="G2" s="1206"/>
      <c r="H2" s="1206"/>
      <c r="I2" s="1206"/>
      <c r="J2" s="1206"/>
      <c r="K2" s="1206"/>
      <c r="L2" s="1206"/>
    </row>
    <row r="3" spans="2:16" ht="11.4" customHeight="1" thickBot="1">
      <c r="B3" s="587"/>
      <c r="C3" s="587"/>
      <c r="D3" s="587"/>
      <c r="E3" s="587"/>
      <c r="F3" s="587"/>
      <c r="G3" s="602"/>
      <c r="H3" s="602"/>
      <c r="I3" s="602"/>
      <c r="J3" s="602"/>
    </row>
    <row r="4" spans="2:16" ht="19.2" thickTop="1" thickBot="1">
      <c r="B4" s="727" t="s">
        <v>775</v>
      </c>
      <c r="C4" s="617"/>
      <c r="D4" s="617"/>
      <c r="E4" s="617"/>
      <c r="F4" s="617"/>
      <c r="G4" s="617"/>
      <c r="H4" s="617"/>
      <c r="I4" s="617"/>
      <c r="J4" s="617"/>
    </row>
    <row r="5" spans="2:16" ht="7.2" customHeight="1" thickTop="1">
      <c r="B5" s="141"/>
      <c r="C5" s="141"/>
      <c r="D5" s="141"/>
      <c r="E5" s="141"/>
      <c r="F5" s="141"/>
      <c r="G5" s="141"/>
      <c r="H5" s="141"/>
      <c r="I5" s="141"/>
      <c r="J5" s="141"/>
      <c r="K5" s="141"/>
      <c r="L5" s="141"/>
      <c r="P5" s="8"/>
    </row>
    <row r="6" spans="2:16" ht="21.6" customHeight="1">
      <c r="B6" s="1402" t="s">
        <v>776</v>
      </c>
      <c r="C6" s="1402"/>
      <c r="D6" s="1402"/>
      <c r="E6" s="1402"/>
      <c r="F6" s="1402"/>
      <c r="G6" s="1402"/>
      <c r="H6" s="1402"/>
      <c r="I6" s="1402"/>
      <c r="J6" s="1402"/>
      <c r="K6" s="725"/>
    </row>
    <row r="7" spans="2:16" ht="21.6" customHeight="1">
      <c r="B7" s="1176" t="s">
        <v>777</v>
      </c>
      <c r="C7" s="1176"/>
      <c r="D7" s="1176"/>
      <c r="E7" s="1176"/>
      <c r="F7" s="1176"/>
      <c r="G7" s="1176"/>
      <c r="H7" s="1176"/>
      <c r="I7" s="1176"/>
      <c r="J7" s="1176"/>
      <c r="K7" s="140"/>
    </row>
    <row r="8" spans="2:16" ht="19.2" customHeight="1">
      <c r="B8" s="1176" t="s">
        <v>778</v>
      </c>
      <c r="C8" s="1176"/>
      <c r="D8" s="1176"/>
      <c r="E8" s="1176"/>
      <c r="F8" s="1176"/>
      <c r="G8" s="1176"/>
      <c r="H8" s="1176"/>
      <c r="I8" s="1176"/>
      <c r="J8" s="1176"/>
      <c r="K8" s="725"/>
    </row>
    <row r="9" spans="2:16" ht="14.4">
      <c r="B9" s="1207" t="s">
        <v>779</v>
      </c>
      <c r="C9" s="1207"/>
      <c r="D9" s="1207"/>
      <c r="E9" s="1207"/>
      <c r="F9" s="1207"/>
      <c r="G9" s="1207"/>
      <c r="H9" s="1207"/>
      <c r="I9" s="1207"/>
      <c r="J9" s="1207"/>
    </row>
    <row r="10" spans="2:16" ht="7.2" customHeight="1">
      <c r="B10" s="140"/>
      <c r="C10" s="140"/>
      <c r="D10" s="140"/>
      <c r="E10" s="140"/>
      <c r="F10" s="140"/>
      <c r="G10" s="140"/>
      <c r="H10" s="140"/>
      <c r="I10" s="140"/>
      <c r="J10" s="140"/>
      <c r="K10" s="140"/>
    </row>
    <row r="11" spans="2:16" ht="16.8" thickBot="1">
      <c r="B11" s="1218" t="s">
        <v>780</v>
      </c>
      <c r="C11" s="1218"/>
      <c r="D11" s="1218"/>
      <c r="E11" s="1218"/>
      <c r="F11" s="233"/>
      <c r="G11" s="427"/>
      <c r="H11" s="140"/>
      <c r="I11" s="140"/>
      <c r="J11" s="140"/>
      <c r="K11" s="140"/>
    </row>
    <row r="12" spans="2:16" ht="26.4" customHeight="1">
      <c r="B12" s="1025" t="s">
        <v>781</v>
      </c>
      <c r="C12" s="921" t="s">
        <v>782</v>
      </c>
      <c r="D12" s="921" t="s">
        <v>783</v>
      </c>
      <c r="E12" s="1026" t="s">
        <v>784</v>
      </c>
      <c r="F12" s="1026" t="s">
        <v>785</v>
      </c>
      <c r="G12" s="922" t="s">
        <v>159</v>
      </c>
      <c r="H12" s="140"/>
      <c r="I12" s="140"/>
      <c r="J12" s="140"/>
      <c r="K12" s="140"/>
      <c r="L12" s="140"/>
    </row>
    <row r="13" spans="2:16" ht="14.4">
      <c r="B13" s="1027" t="s">
        <v>422</v>
      </c>
      <c r="C13" s="429">
        <v>10</v>
      </c>
      <c r="D13" s="429">
        <v>11</v>
      </c>
      <c r="E13" s="142">
        <v>0</v>
      </c>
      <c r="F13" s="142">
        <v>0</v>
      </c>
      <c r="G13" s="931">
        <v>21</v>
      </c>
    </row>
    <row r="14" spans="2:16" ht="14.4">
      <c r="B14" s="1027" t="s">
        <v>215</v>
      </c>
      <c r="C14" s="430">
        <v>1015</v>
      </c>
      <c r="D14" s="430">
        <v>3136</v>
      </c>
      <c r="E14" s="142">
        <v>9</v>
      </c>
      <c r="F14" s="142">
        <v>9</v>
      </c>
      <c r="G14" s="1028">
        <v>4169</v>
      </c>
    </row>
    <row r="15" spans="2:16" ht="14.4">
      <c r="B15" s="1027" t="s">
        <v>229</v>
      </c>
      <c r="C15" s="429">
        <v>697</v>
      </c>
      <c r="D15" s="430">
        <v>1831</v>
      </c>
      <c r="E15" s="142">
        <v>0</v>
      </c>
      <c r="F15" s="142">
        <v>0</v>
      </c>
      <c r="G15" s="1028">
        <v>2528</v>
      </c>
      <c r="I15" s="215"/>
      <c r="J15" s="215">
        <v>19</v>
      </c>
      <c r="K15" s="215">
        <v>16</v>
      </c>
    </row>
    <row r="16" spans="2:16" ht="14.4">
      <c r="B16" s="1027" t="s">
        <v>786</v>
      </c>
      <c r="C16" s="429">
        <v>6</v>
      </c>
      <c r="D16" s="429">
        <v>3</v>
      </c>
      <c r="E16" s="142">
        <v>0</v>
      </c>
      <c r="F16" s="142">
        <v>0</v>
      </c>
      <c r="G16" s="931">
        <v>9</v>
      </c>
      <c r="I16" s="140"/>
      <c r="J16" s="140"/>
      <c r="K16" s="140"/>
      <c r="L16" s="140"/>
    </row>
    <row r="17" spans="1:12" ht="14.4">
      <c r="B17" s="1027" t="s">
        <v>787</v>
      </c>
      <c r="C17" s="429">
        <v>2</v>
      </c>
      <c r="D17" s="429">
        <v>4</v>
      </c>
      <c r="E17" s="142">
        <v>0</v>
      </c>
      <c r="F17" s="142">
        <v>0</v>
      </c>
      <c r="G17" s="931">
        <v>6</v>
      </c>
      <c r="I17" s="215"/>
      <c r="J17" s="215"/>
      <c r="K17" s="215"/>
    </row>
    <row r="18" spans="1:12" ht="14.4">
      <c r="B18" s="1027" t="s">
        <v>788</v>
      </c>
      <c r="C18" s="429">
        <v>1</v>
      </c>
      <c r="D18" s="429">
        <v>1</v>
      </c>
      <c r="E18" s="142">
        <v>0</v>
      </c>
      <c r="F18" s="142">
        <v>0</v>
      </c>
      <c r="G18" s="931">
        <v>2</v>
      </c>
      <c r="I18" s="215"/>
      <c r="J18" s="215"/>
      <c r="K18" s="215"/>
    </row>
    <row r="19" spans="1:12" ht="14.4">
      <c r="B19" s="1027" t="s">
        <v>789</v>
      </c>
      <c r="C19" s="429">
        <v>6</v>
      </c>
      <c r="D19" s="429">
        <v>24</v>
      </c>
      <c r="E19" s="142">
        <v>0</v>
      </c>
      <c r="F19" s="142">
        <v>0</v>
      </c>
      <c r="G19" s="931">
        <v>30</v>
      </c>
      <c r="I19" s="215"/>
      <c r="J19" s="215"/>
      <c r="K19" s="215"/>
    </row>
    <row r="20" spans="1:12" ht="14.4">
      <c r="B20" s="1027" t="s">
        <v>790</v>
      </c>
      <c r="C20" s="429">
        <v>9</v>
      </c>
      <c r="D20" s="429">
        <v>15</v>
      </c>
      <c r="E20" s="142">
        <v>0</v>
      </c>
      <c r="F20" s="142">
        <v>0</v>
      </c>
      <c r="G20" s="931">
        <v>24</v>
      </c>
      <c r="I20" s="140"/>
      <c r="J20" s="140"/>
      <c r="K20" s="140"/>
      <c r="L20" s="140"/>
    </row>
    <row r="21" spans="1:12" ht="14.4">
      <c r="B21" s="1027" t="s">
        <v>791</v>
      </c>
      <c r="C21" s="429">
        <v>6</v>
      </c>
      <c r="D21" s="429">
        <v>2</v>
      </c>
      <c r="E21" s="142">
        <v>0</v>
      </c>
      <c r="F21" s="142">
        <v>0</v>
      </c>
      <c r="G21" s="931">
        <v>8</v>
      </c>
      <c r="I21" s="215"/>
      <c r="J21" s="215"/>
      <c r="K21" s="215"/>
    </row>
    <row r="22" spans="1:12" ht="14.4">
      <c r="B22" s="1027" t="s">
        <v>792</v>
      </c>
      <c r="C22" s="429">
        <v>201</v>
      </c>
      <c r="D22" s="429">
        <v>651</v>
      </c>
      <c r="E22" s="142">
        <v>0</v>
      </c>
      <c r="F22" s="142">
        <v>0</v>
      </c>
      <c r="G22" s="931">
        <v>852</v>
      </c>
      <c r="I22" s="215"/>
      <c r="J22" s="215"/>
      <c r="K22" s="215"/>
    </row>
    <row r="23" spans="1:12" thickBot="1">
      <c r="B23" s="728" t="s">
        <v>159</v>
      </c>
      <c r="C23" s="729">
        <v>1953</v>
      </c>
      <c r="D23" s="729">
        <v>5678</v>
      </c>
      <c r="E23" s="1029">
        <v>9</v>
      </c>
      <c r="F23" s="1029">
        <v>9</v>
      </c>
      <c r="G23" s="730">
        <v>7649</v>
      </c>
      <c r="H23" s="140"/>
      <c r="I23" s="140"/>
      <c r="J23" s="140"/>
      <c r="K23" s="140"/>
    </row>
    <row r="24" spans="1:12" ht="14.4">
      <c r="B24" s="1223" t="s">
        <v>793</v>
      </c>
      <c r="C24" s="1223"/>
      <c r="D24" s="1223"/>
      <c r="E24" s="1223"/>
      <c r="F24" s="431"/>
      <c r="G24" s="432"/>
      <c r="H24" s="140"/>
      <c r="I24" s="140"/>
      <c r="J24" s="140"/>
      <c r="K24" s="140"/>
    </row>
    <row r="25" spans="1:12" ht="14.4">
      <c r="B25" s="1223" t="s">
        <v>794</v>
      </c>
      <c r="C25" s="1223"/>
      <c r="D25" s="1223"/>
      <c r="E25" s="1223"/>
      <c r="F25" s="9"/>
      <c r="G25" s="427"/>
      <c r="H25" s="140"/>
      <c r="I25" s="140"/>
      <c r="J25" s="140"/>
      <c r="K25" s="140"/>
    </row>
    <row r="26" spans="1:12" ht="6.6" customHeight="1">
      <c r="B26" s="7"/>
      <c r="C26" s="7"/>
      <c r="D26" s="7"/>
      <c r="E26" s="7"/>
      <c r="F26" s="7"/>
      <c r="G26" s="7"/>
      <c r="H26" s="7"/>
      <c r="I26" s="140"/>
      <c r="J26" s="140"/>
      <c r="K26" s="140"/>
    </row>
    <row r="27" spans="1:12" s="245" customFormat="1" ht="16.350000000000001" customHeight="1" thickBot="1">
      <c r="A27" s="8"/>
      <c r="B27" s="1218" t="s">
        <v>795</v>
      </c>
      <c r="C27" s="1218"/>
      <c r="D27" s="1218"/>
      <c r="E27" s="1218"/>
      <c r="F27" s="1218"/>
      <c r="G27" s="165"/>
      <c r="H27" s="165"/>
      <c r="I27" s="165"/>
    </row>
    <row r="28" spans="1:12" s="245" customFormat="1" ht="14.4" customHeight="1">
      <c r="A28" s="8"/>
      <c r="B28" s="654"/>
      <c r="C28" s="983">
        <v>2024</v>
      </c>
    </row>
    <row r="29" spans="1:12" s="245" customFormat="1" ht="27" thickBot="1">
      <c r="A29" s="8"/>
      <c r="B29" s="201" t="s">
        <v>796</v>
      </c>
      <c r="C29" s="1024">
        <v>9245</v>
      </c>
      <c r="E29" s="551"/>
    </row>
    <row r="30" spans="1:12" s="245" customFormat="1" ht="21.6" customHeight="1">
      <c r="A30" s="8"/>
      <c r="B30" s="1224" t="s">
        <v>797</v>
      </c>
      <c r="C30" s="1224"/>
      <c r="D30" s="1224"/>
      <c r="E30" s="1224"/>
      <c r="F30" s="1224"/>
      <c r="G30" s="1224"/>
    </row>
    <row r="31" spans="1:12" s="245" customFormat="1" ht="12.6" customHeight="1">
      <c r="A31" s="8"/>
      <c r="B31" s="1224" t="s">
        <v>798</v>
      </c>
      <c r="C31" s="1224"/>
      <c r="D31" s="1224"/>
      <c r="E31" s="1224"/>
      <c r="F31" s="1224"/>
      <c r="G31" s="1224"/>
    </row>
    <row r="32" spans="1:12" s="245" customFormat="1" ht="12.6" customHeight="1">
      <c r="A32" s="8"/>
      <c r="B32" s="1224" t="s">
        <v>799</v>
      </c>
      <c r="C32" s="1224"/>
      <c r="D32" s="1224"/>
      <c r="E32" s="1224"/>
      <c r="F32" s="1224"/>
      <c r="G32" s="1224"/>
    </row>
    <row r="33" spans="1:18" s="245" customFormat="1" ht="7.95" customHeight="1">
      <c r="A33" s="8"/>
      <c r="B33" s="7"/>
      <c r="C33" s="7"/>
      <c r="D33" s="7"/>
      <c r="E33" s="7"/>
      <c r="F33" s="7"/>
      <c r="G33" s="7"/>
      <c r="H33" s="7"/>
      <c r="I33" s="7"/>
    </row>
    <row r="34" spans="1:18" ht="17.399999999999999" thickBot="1">
      <c r="B34" s="1225" t="s">
        <v>800</v>
      </c>
      <c r="C34" s="1225"/>
      <c r="D34" s="1225"/>
      <c r="E34" s="1225"/>
      <c r="F34" s="1225"/>
      <c r="G34" s="1225"/>
      <c r="H34" s="1225"/>
      <c r="I34" s="1225"/>
      <c r="J34" s="1225"/>
      <c r="K34" s="1225"/>
      <c r="L34" s="1225"/>
    </row>
    <row r="35" spans="1:18" ht="27.6" customHeight="1">
      <c r="B35" s="1015"/>
      <c r="C35" s="1016" t="s">
        <v>782</v>
      </c>
      <c r="D35" s="1016" t="s">
        <v>783</v>
      </c>
      <c r="E35" s="1016" t="s">
        <v>801</v>
      </c>
      <c r="F35" s="1017" t="s">
        <v>785</v>
      </c>
      <c r="G35" s="9"/>
    </row>
    <row r="36" spans="1:18" ht="14.4">
      <c r="B36" s="1018" t="s">
        <v>802</v>
      </c>
      <c r="C36" s="433">
        <v>29</v>
      </c>
      <c r="D36" s="433">
        <v>85</v>
      </c>
      <c r="E36" s="433">
        <v>0</v>
      </c>
      <c r="F36" s="1019">
        <v>1</v>
      </c>
      <c r="G36" s="255"/>
    </row>
    <row r="37" spans="1:18" ht="14.4">
      <c r="B37" s="1018" t="s">
        <v>803</v>
      </c>
      <c r="C37" s="433">
        <v>218</v>
      </c>
      <c r="D37" s="433">
        <v>526</v>
      </c>
      <c r="E37" s="433">
        <v>1</v>
      </c>
      <c r="F37" s="1019">
        <v>1</v>
      </c>
      <c r="G37" s="255"/>
    </row>
    <row r="38" spans="1:18" ht="14.4">
      <c r="B38" s="1018" t="s">
        <v>804</v>
      </c>
      <c r="C38" s="433">
        <v>514</v>
      </c>
      <c r="D38" s="825">
        <v>1004</v>
      </c>
      <c r="E38" s="433">
        <v>0</v>
      </c>
      <c r="F38" s="1019">
        <v>1</v>
      </c>
      <c r="G38" s="9"/>
    </row>
    <row r="39" spans="1:18" ht="13.2" customHeight="1">
      <c r="B39" s="1018" t="s">
        <v>805</v>
      </c>
      <c r="C39" s="433">
        <v>438</v>
      </c>
      <c r="D39" s="433">
        <v>699</v>
      </c>
      <c r="E39" s="433">
        <v>1</v>
      </c>
      <c r="F39" s="1019">
        <v>2</v>
      </c>
      <c r="G39" s="9"/>
    </row>
    <row r="40" spans="1:18" ht="13.2" customHeight="1">
      <c r="B40" s="1018" t="s">
        <v>806</v>
      </c>
      <c r="C40" s="433">
        <v>127</v>
      </c>
      <c r="D40" s="433">
        <v>76</v>
      </c>
      <c r="E40" s="433">
        <v>0</v>
      </c>
      <c r="F40" s="1019">
        <v>0</v>
      </c>
      <c r="G40" s="9"/>
    </row>
    <row r="41" spans="1:18" ht="13.2" customHeight="1">
      <c r="B41" s="1018" t="s">
        <v>807</v>
      </c>
      <c r="C41" s="433">
        <v>627</v>
      </c>
      <c r="D41" s="825">
        <v>3288</v>
      </c>
      <c r="E41" s="434">
        <v>7</v>
      </c>
      <c r="F41" s="1019">
        <v>4</v>
      </c>
      <c r="G41" s="9"/>
    </row>
    <row r="42" spans="1:18" thickBot="1">
      <c r="B42" s="1020" t="s">
        <v>159</v>
      </c>
      <c r="C42" s="1021">
        <v>1953</v>
      </c>
      <c r="D42" s="1021">
        <v>5678</v>
      </c>
      <c r="E42" s="1022">
        <v>9</v>
      </c>
      <c r="F42" s="1023">
        <v>9</v>
      </c>
      <c r="G42" s="9"/>
    </row>
    <row r="43" spans="1:18" ht="14.4">
      <c r="B43" s="1223" t="s">
        <v>793</v>
      </c>
      <c r="C43" s="1223"/>
      <c r="D43" s="1223"/>
      <c r="E43" s="1223"/>
      <c r="F43" s="7"/>
      <c r="G43" s="7"/>
      <c r="H43" s="7"/>
      <c r="I43" s="140"/>
      <c r="J43" s="140"/>
      <c r="K43" s="140"/>
    </row>
    <row r="44" spans="1:18" s="245" customFormat="1" ht="7.95" customHeight="1">
      <c r="A44" s="8"/>
      <c r="B44" s="7"/>
      <c r="C44" s="7"/>
      <c r="D44" s="7"/>
      <c r="E44" s="7"/>
      <c r="F44" s="7"/>
      <c r="G44" s="7"/>
      <c r="H44" s="7"/>
      <c r="I44" s="7"/>
    </row>
    <row r="45" spans="1:18" ht="17.399999999999999" thickBot="1">
      <c r="B45" s="439" t="s">
        <v>808</v>
      </c>
      <c r="C45" s="440"/>
      <c r="D45" s="440"/>
      <c r="E45" s="440"/>
      <c r="F45" s="135"/>
      <c r="G45" s="135"/>
      <c r="H45" s="135"/>
      <c r="I45" s="135"/>
      <c r="J45" s="135"/>
      <c r="K45" s="135"/>
      <c r="L45" s="135"/>
      <c r="M45" s="135"/>
      <c r="N45" s="135"/>
      <c r="O45" s="135"/>
      <c r="P45" s="135"/>
      <c r="Q45" s="135"/>
      <c r="R45" s="135"/>
    </row>
    <row r="46" spans="1:18" ht="14.4" customHeight="1">
      <c r="B46" s="1380" t="s">
        <v>809</v>
      </c>
      <c r="C46" s="1371">
        <v>2024</v>
      </c>
      <c r="D46" s="1372"/>
      <c r="E46" s="1373"/>
    </row>
    <row r="47" spans="1:18" ht="39.6">
      <c r="B47" s="1381"/>
      <c r="C47" s="707" t="s">
        <v>782</v>
      </c>
      <c r="D47" s="615" t="s">
        <v>783</v>
      </c>
      <c r="E47" s="1010" t="s">
        <v>801</v>
      </c>
    </row>
    <row r="48" spans="1:18" ht="14.4">
      <c r="B48" s="1003" t="s">
        <v>810</v>
      </c>
      <c r="C48" s="435">
        <v>399</v>
      </c>
      <c r="D48" s="436">
        <v>485</v>
      </c>
      <c r="E48" s="1011">
        <v>1</v>
      </c>
    </row>
    <row r="49" spans="1:19" ht="14.4">
      <c r="B49" s="1003" t="s">
        <v>811</v>
      </c>
      <c r="C49" s="437">
        <v>1247</v>
      </c>
      <c r="D49" s="438">
        <v>3636</v>
      </c>
      <c r="E49" s="1011">
        <v>6</v>
      </c>
    </row>
    <row r="50" spans="1:19" ht="14.4">
      <c r="A50" s="6"/>
      <c r="B50" s="1003" t="s">
        <v>812</v>
      </c>
      <c r="C50" s="435">
        <v>307</v>
      </c>
      <c r="D50" s="438">
        <v>1557</v>
      </c>
      <c r="E50" s="1011">
        <v>2</v>
      </c>
    </row>
    <row r="51" spans="1:19" thickBot="1">
      <c r="A51" s="6"/>
      <c r="B51" s="1005" t="s">
        <v>159</v>
      </c>
      <c r="C51" s="1012">
        <v>1953</v>
      </c>
      <c r="D51" s="1013">
        <v>5678</v>
      </c>
      <c r="E51" s="1014">
        <v>9</v>
      </c>
    </row>
    <row r="52" spans="1:19" ht="14.4">
      <c r="A52" s="6"/>
      <c r="B52" s="1223" t="s">
        <v>793</v>
      </c>
      <c r="C52" s="1223"/>
      <c r="D52" s="1223"/>
      <c r="E52" s="1223"/>
    </row>
    <row r="53" spans="1:19" ht="14.4">
      <c r="A53" s="6"/>
      <c r="B53" s="1207" t="s">
        <v>813</v>
      </c>
      <c r="C53" s="1207"/>
      <c r="D53" s="1207"/>
      <c r="E53" s="1207"/>
      <c r="F53" s="1207"/>
      <c r="G53" s="1207"/>
      <c r="H53" s="1207"/>
      <c r="I53" s="1207"/>
      <c r="J53" s="1207"/>
      <c r="K53" s="1207"/>
      <c r="L53" s="1207"/>
      <c r="M53" s="1207"/>
      <c r="N53" s="1207"/>
      <c r="O53" s="1207"/>
      <c r="P53" s="1207"/>
      <c r="Q53" s="1207"/>
      <c r="R53" s="1207"/>
      <c r="S53" s="1207"/>
    </row>
    <row r="54" spans="1:19" s="245" customFormat="1" ht="7.95" customHeight="1">
      <c r="A54" s="8"/>
      <c r="B54" s="7"/>
      <c r="C54" s="7"/>
      <c r="D54" s="7"/>
      <c r="E54" s="7"/>
      <c r="F54" s="7"/>
      <c r="G54" s="7"/>
      <c r="H54" s="7"/>
      <c r="I54" s="7"/>
    </row>
    <row r="55" spans="1:19" thickBot="1">
      <c r="B55" s="1225" t="s">
        <v>814</v>
      </c>
      <c r="C55" s="1225"/>
      <c r="D55" s="1225"/>
      <c r="E55" s="1225"/>
      <c r="F55" s="135"/>
      <c r="G55" s="135"/>
      <c r="H55" s="135"/>
      <c r="I55" s="135"/>
      <c r="J55" s="135"/>
    </row>
    <row r="56" spans="1:19" thickBot="1">
      <c r="B56" s="1391" t="s">
        <v>815</v>
      </c>
      <c r="C56" s="1388">
        <v>2024</v>
      </c>
      <c r="D56" s="1389"/>
      <c r="E56" s="1389"/>
      <c r="F56" s="1390"/>
    </row>
    <row r="57" spans="1:19" ht="14.4">
      <c r="B57" s="1392"/>
      <c r="C57" s="1394" t="s">
        <v>159</v>
      </c>
      <c r="D57" s="1396" t="s">
        <v>816</v>
      </c>
      <c r="E57" s="1397"/>
      <c r="F57" s="1001" t="s">
        <v>817</v>
      </c>
    </row>
    <row r="58" spans="1:19" ht="14.4">
      <c r="B58" s="1393"/>
      <c r="C58" s="1395"/>
      <c r="D58" s="707" t="s">
        <v>782</v>
      </c>
      <c r="E58" s="708" t="s">
        <v>783</v>
      </c>
      <c r="F58" s="1002" t="s">
        <v>818</v>
      </c>
    </row>
    <row r="59" spans="1:19" ht="14.4">
      <c r="B59" s="1003" t="s">
        <v>377</v>
      </c>
      <c r="C59" s="441">
        <v>577</v>
      </c>
      <c r="D59" s="442">
        <v>109</v>
      </c>
      <c r="E59" s="443">
        <v>465</v>
      </c>
      <c r="F59" s="1004">
        <v>4</v>
      </c>
    </row>
    <row r="60" spans="1:19" ht="14.4">
      <c r="B60" s="1003" t="s">
        <v>383</v>
      </c>
      <c r="C60" s="826">
        <v>1488</v>
      </c>
      <c r="D60" s="442">
        <v>246</v>
      </c>
      <c r="E60" s="827">
        <v>1231</v>
      </c>
      <c r="F60" s="1004">
        <v>312</v>
      </c>
    </row>
    <row r="61" spans="1:19" ht="14.4">
      <c r="B61" s="1003" t="s">
        <v>819</v>
      </c>
      <c r="C61" s="826">
        <v>1495</v>
      </c>
      <c r="D61" s="442">
        <v>267</v>
      </c>
      <c r="E61" s="827">
        <v>1216</v>
      </c>
      <c r="F61" s="1004">
        <v>14</v>
      </c>
      <c r="G61" s="168"/>
    </row>
    <row r="62" spans="1:19" ht="14.4">
      <c r="B62" s="1003" t="s">
        <v>385</v>
      </c>
      <c r="C62" s="826">
        <v>1586</v>
      </c>
      <c r="D62" s="442">
        <v>432</v>
      </c>
      <c r="E62" s="827">
        <v>1149</v>
      </c>
      <c r="F62" s="1004">
        <v>102</v>
      </c>
      <c r="G62" s="168"/>
    </row>
    <row r="63" spans="1:19" ht="14.4">
      <c r="B63" s="1003" t="s">
        <v>386</v>
      </c>
      <c r="C63" s="441">
        <v>777</v>
      </c>
      <c r="D63" s="442">
        <v>173</v>
      </c>
      <c r="E63" s="443">
        <v>604</v>
      </c>
      <c r="F63" s="1004">
        <v>354</v>
      </c>
      <c r="G63" s="168"/>
    </row>
    <row r="64" spans="1:19" thickBot="1">
      <c r="B64" s="1005" t="s">
        <v>159</v>
      </c>
      <c r="C64" s="1006">
        <v>5923</v>
      </c>
      <c r="D64" s="1007">
        <v>1227</v>
      </c>
      <c r="E64" s="1008">
        <v>4665</v>
      </c>
      <c r="F64" s="1009">
        <v>786</v>
      </c>
      <c r="G64" s="168"/>
    </row>
    <row r="65" spans="1:16" s="245" customFormat="1" ht="7.95" customHeight="1">
      <c r="A65" s="8"/>
      <c r="B65" s="7"/>
      <c r="C65" s="7"/>
      <c r="D65" s="7"/>
      <c r="E65" s="7"/>
      <c r="F65" s="7"/>
      <c r="G65" s="7"/>
      <c r="H65" s="7"/>
      <c r="I65" s="7"/>
    </row>
    <row r="66" spans="1:16" ht="19.350000000000001" customHeight="1" thickBot="1">
      <c r="B66" s="165" t="s">
        <v>820</v>
      </c>
      <c r="C66" s="447"/>
      <c r="D66" s="447"/>
      <c r="E66" s="447"/>
      <c r="F66" s="447"/>
      <c r="G66" s="447"/>
      <c r="H66" s="447"/>
      <c r="I66" s="447"/>
      <c r="J66" s="447"/>
      <c r="K66" s="447"/>
      <c r="L66" s="447"/>
      <c r="M66" s="447"/>
      <c r="N66" s="447"/>
      <c r="O66" s="447"/>
      <c r="P66" s="447"/>
    </row>
    <row r="67" spans="1:16" ht="14.4">
      <c r="B67" s="1400"/>
      <c r="C67" s="1371">
        <v>2024</v>
      </c>
      <c r="D67" s="1372"/>
      <c r="E67" s="1372"/>
      <c r="F67" s="1373"/>
    </row>
    <row r="68" spans="1:16" ht="46.2" customHeight="1">
      <c r="B68" s="1401"/>
      <c r="C68" s="707" t="s">
        <v>782</v>
      </c>
      <c r="D68" s="615" t="s">
        <v>783</v>
      </c>
      <c r="E68" s="616" t="s">
        <v>801</v>
      </c>
      <c r="F68" s="993" t="s">
        <v>821</v>
      </c>
    </row>
    <row r="69" spans="1:16" ht="14.4">
      <c r="B69" s="994" t="s">
        <v>822</v>
      </c>
      <c r="C69" s="444">
        <v>1757</v>
      </c>
      <c r="D69" s="445">
        <v>5456</v>
      </c>
      <c r="E69" s="446">
        <v>9</v>
      </c>
      <c r="F69" s="995">
        <v>9</v>
      </c>
    </row>
    <row r="70" spans="1:16" ht="14.4">
      <c r="B70" s="994" t="s">
        <v>823</v>
      </c>
      <c r="C70" s="428">
        <v>17</v>
      </c>
      <c r="D70" s="446">
        <v>7</v>
      </c>
      <c r="E70" s="446">
        <v>0</v>
      </c>
      <c r="F70" s="995">
        <v>0</v>
      </c>
    </row>
    <row r="71" spans="1:16" ht="14.4">
      <c r="B71" s="994" t="s">
        <v>824</v>
      </c>
      <c r="C71" s="428">
        <v>126</v>
      </c>
      <c r="D71" s="446">
        <v>147</v>
      </c>
      <c r="E71" s="446">
        <v>0</v>
      </c>
      <c r="F71" s="995">
        <v>0</v>
      </c>
    </row>
    <row r="72" spans="1:16" ht="14.4">
      <c r="A72" s="6"/>
      <c r="B72" s="994" t="s">
        <v>825</v>
      </c>
      <c r="C72" s="428">
        <v>3</v>
      </c>
      <c r="D72" s="446">
        <v>0</v>
      </c>
      <c r="E72" s="446">
        <v>0</v>
      </c>
      <c r="F72" s="995">
        <v>0</v>
      </c>
    </row>
    <row r="73" spans="1:16" ht="14.4">
      <c r="A73" s="6"/>
      <c r="B73" s="994" t="s">
        <v>826</v>
      </c>
      <c r="C73" s="435">
        <v>50</v>
      </c>
      <c r="D73" s="436">
        <v>68</v>
      </c>
      <c r="E73" s="436">
        <v>0</v>
      </c>
      <c r="F73" s="996">
        <v>0</v>
      </c>
    </row>
    <row r="74" spans="1:16" thickBot="1">
      <c r="A74" s="6"/>
      <c r="B74" s="997" t="s">
        <v>159</v>
      </c>
      <c r="C74" s="998">
        <v>1953</v>
      </c>
      <c r="D74" s="729">
        <v>5678</v>
      </c>
      <c r="E74" s="999">
        <v>9</v>
      </c>
      <c r="F74" s="1000">
        <v>9</v>
      </c>
    </row>
    <row r="75" spans="1:16" ht="13.2" customHeight="1">
      <c r="B75" s="303" t="s">
        <v>827</v>
      </c>
      <c r="C75" s="303"/>
      <c r="D75" s="303"/>
      <c r="E75" s="303"/>
      <c r="F75" s="303"/>
      <c r="G75" s="303"/>
      <c r="H75" s="303"/>
      <c r="I75" s="303"/>
      <c r="J75" s="303"/>
      <c r="K75" s="303"/>
      <c r="L75" s="303"/>
      <c r="M75" s="303"/>
      <c r="N75" s="303"/>
      <c r="O75" s="303"/>
      <c r="P75" s="303"/>
    </row>
    <row r="76" spans="1:16" ht="13.2" customHeight="1">
      <c r="B76" s="303" t="s">
        <v>828</v>
      </c>
      <c r="C76" s="303"/>
      <c r="D76" s="303"/>
      <c r="E76" s="303"/>
      <c r="F76" s="303"/>
      <c r="G76" s="303"/>
      <c r="H76" s="871"/>
      <c r="I76" s="303"/>
      <c r="J76" s="303"/>
      <c r="K76" s="303"/>
      <c r="L76" s="303"/>
      <c r="M76" s="303"/>
      <c r="N76" s="303"/>
      <c r="O76" s="303"/>
      <c r="P76" s="303"/>
    </row>
    <row r="77" spans="1:16" s="245" customFormat="1" ht="7.95" customHeight="1">
      <c r="A77" s="8"/>
      <c r="B77" s="7"/>
      <c r="C77" s="7"/>
      <c r="D77" s="7"/>
      <c r="E77" s="7"/>
      <c r="F77" s="7"/>
      <c r="G77" s="7"/>
      <c r="H77" s="7"/>
      <c r="I77" s="7"/>
    </row>
    <row r="78" spans="1:16" ht="16.8" thickBot="1">
      <c r="B78" s="1219" t="s">
        <v>829</v>
      </c>
      <c r="C78" s="1219"/>
      <c r="D78" s="1219"/>
      <c r="E78" s="1219"/>
      <c r="F78" s="1219"/>
      <c r="G78" s="1219"/>
      <c r="H78" s="1219"/>
      <c r="I78" s="1219"/>
      <c r="J78" s="1219"/>
      <c r="K78" s="448"/>
      <c r="L78" s="448"/>
      <c r="M78" s="448"/>
      <c r="N78" s="448"/>
    </row>
    <row r="79" spans="1:16" ht="14.4">
      <c r="B79" s="1382"/>
      <c r="C79" s="1384">
        <v>2024</v>
      </c>
      <c r="D79" s="1372"/>
      <c r="E79" s="1372"/>
      <c r="F79" s="1373"/>
      <c r="G79" s="255"/>
      <c r="H79" s="255"/>
      <c r="I79" s="255"/>
      <c r="J79" s="255"/>
    </row>
    <row r="80" spans="1:16" ht="25.2" customHeight="1">
      <c r="B80" s="1383"/>
      <c r="C80" s="616" t="s">
        <v>830</v>
      </c>
      <c r="D80" s="616" t="s">
        <v>831</v>
      </c>
      <c r="E80" s="616" t="s">
        <v>322</v>
      </c>
      <c r="F80" s="709" t="s">
        <v>159</v>
      </c>
    </row>
    <row r="81" spans="1:16" ht="14.4">
      <c r="B81" s="450" t="s">
        <v>822</v>
      </c>
      <c r="C81" s="445">
        <v>3637</v>
      </c>
      <c r="D81" s="445">
        <v>2194</v>
      </c>
      <c r="E81" s="445">
        <v>1400</v>
      </c>
      <c r="F81" s="451">
        <v>7231</v>
      </c>
    </row>
    <row r="82" spans="1:16" ht="14.4" customHeight="1">
      <c r="B82" s="450" t="s">
        <v>823</v>
      </c>
      <c r="C82" s="446">
        <v>10</v>
      </c>
      <c r="D82" s="446">
        <v>0</v>
      </c>
      <c r="E82" s="446">
        <v>14</v>
      </c>
      <c r="F82" s="452">
        <v>24</v>
      </c>
    </row>
    <row r="83" spans="1:16" ht="14.4">
      <c r="A83" s="6"/>
      <c r="B83" s="450" t="s">
        <v>824</v>
      </c>
      <c r="C83" s="446">
        <v>133</v>
      </c>
      <c r="D83" s="446">
        <v>39</v>
      </c>
      <c r="E83" s="446">
        <v>101</v>
      </c>
      <c r="F83" s="452">
        <v>273</v>
      </c>
    </row>
    <row r="84" spans="1:16" ht="14.4">
      <c r="A84" s="6"/>
      <c r="B84" s="450" t="s">
        <v>825</v>
      </c>
      <c r="C84" s="446">
        <v>0</v>
      </c>
      <c r="D84" s="446">
        <v>0</v>
      </c>
      <c r="E84" s="446">
        <v>3</v>
      </c>
      <c r="F84" s="452">
        <v>3</v>
      </c>
      <c r="G84" s="449"/>
      <c r="H84" s="255"/>
      <c r="I84" s="255"/>
      <c r="J84" s="255"/>
    </row>
    <row r="85" spans="1:16" ht="14.4">
      <c r="A85" s="6"/>
      <c r="B85" s="450" t="s">
        <v>826</v>
      </c>
      <c r="C85" s="436">
        <v>93</v>
      </c>
      <c r="D85" s="436">
        <v>0</v>
      </c>
      <c r="E85" s="222">
        <v>25</v>
      </c>
      <c r="F85" s="452">
        <v>118</v>
      </c>
      <c r="G85" s="255"/>
      <c r="H85" s="255"/>
      <c r="I85" s="255"/>
      <c r="J85" s="255"/>
    </row>
    <row r="86" spans="1:16" thickBot="1">
      <c r="A86" s="6"/>
      <c r="B86" s="728" t="s">
        <v>159</v>
      </c>
      <c r="C86" s="729">
        <v>3873</v>
      </c>
      <c r="D86" s="729">
        <v>2233</v>
      </c>
      <c r="E86" s="729">
        <v>1543</v>
      </c>
      <c r="F86" s="730">
        <v>7649</v>
      </c>
      <c r="G86" s="255"/>
      <c r="H86" s="255"/>
      <c r="I86" s="255"/>
      <c r="J86" s="255"/>
    </row>
    <row r="87" spans="1:16" ht="14.4">
      <c r="A87" s="6"/>
      <c r="B87" s="1207" t="s">
        <v>832</v>
      </c>
      <c r="C87" s="1207"/>
      <c r="D87" s="1207"/>
      <c r="E87" s="1207"/>
      <c r="F87" s="1207"/>
      <c r="G87" s="1207"/>
      <c r="H87" s="303"/>
      <c r="I87" s="303"/>
      <c r="J87" s="303"/>
      <c r="K87" s="303"/>
      <c r="L87" s="303"/>
      <c r="M87" s="303"/>
      <c r="N87" s="303"/>
      <c r="O87" s="57"/>
      <c r="P87" s="57"/>
    </row>
    <row r="88" spans="1:16" ht="14.4">
      <c r="A88" s="6"/>
      <c r="B88" s="1207" t="s">
        <v>833</v>
      </c>
      <c r="C88" s="1207"/>
      <c r="D88" s="1207"/>
      <c r="E88" s="1207"/>
      <c r="F88" s="1207"/>
      <c r="G88" s="1207"/>
      <c r="H88" s="37"/>
      <c r="I88" s="37"/>
      <c r="J88" s="37"/>
      <c r="K88" s="37"/>
      <c r="L88" s="37"/>
      <c r="M88" s="37"/>
      <c r="N88" s="37"/>
      <c r="O88" s="57"/>
      <c r="P88" s="57"/>
    </row>
    <row r="89" spans="1:16" s="245" customFormat="1" ht="7.95" customHeight="1">
      <c r="A89" s="8"/>
      <c r="B89" s="7"/>
      <c r="C89" s="7"/>
      <c r="D89" s="7"/>
      <c r="E89" s="7"/>
      <c r="F89" s="7"/>
      <c r="G89" s="7"/>
      <c r="H89" s="7"/>
      <c r="I89" s="7"/>
    </row>
    <row r="90" spans="1:16" ht="16.8" thickBot="1">
      <c r="A90" s="6"/>
      <c r="B90" s="1385" t="s">
        <v>834</v>
      </c>
      <c r="C90" s="1385"/>
      <c r="D90" s="1385"/>
      <c r="E90" s="1385"/>
      <c r="F90" s="1385"/>
      <c r="G90" s="1385"/>
      <c r="H90" s="1385"/>
      <c r="I90" s="1385"/>
      <c r="J90" s="1385"/>
      <c r="K90" s="1385"/>
      <c r="L90" s="1385"/>
      <c r="M90" s="1385"/>
      <c r="N90" s="1385"/>
    </row>
    <row r="91" spans="1:16" s="8" customFormat="1" ht="15" customHeight="1">
      <c r="A91" s="6"/>
      <c r="B91" s="710" t="s">
        <v>835</v>
      </c>
      <c r="C91" s="1386">
        <v>2024</v>
      </c>
      <c r="D91" s="1387"/>
      <c r="E91" s="304"/>
    </row>
    <row r="92" spans="1:16" s="8" customFormat="1" ht="15" customHeight="1">
      <c r="A92" s="6"/>
      <c r="B92" s="731" t="s">
        <v>836</v>
      </c>
      <c r="C92" s="1374">
        <v>0.25540000000000002</v>
      </c>
      <c r="D92" s="1375"/>
      <c r="E92" s="305"/>
    </row>
    <row r="93" spans="1:16" s="8" customFormat="1" ht="15" customHeight="1">
      <c r="A93" s="6"/>
      <c r="B93" s="402" t="s">
        <v>837</v>
      </c>
      <c r="C93" s="1376">
        <v>0.2727</v>
      </c>
      <c r="D93" s="1377"/>
      <c r="E93" s="306"/>
    </row>
    <row r="94" spans="1:16" s="8" customFormat="1" ht="15" customHeight="1">
      <c r="A94"/>
      <c r="B94" s="402" t="s">
        <v>838</v>
      </c>
      <c r="C94" s="1376">
        <v>0.31969999999999998</v>
      </c>
      <c r="D94" s="1377"/>
      <c r="E94" s="306"/>
    </row>
    <row r="95" spans="1:16" s="8" customFormat="1" ht="15" customHeight="1">
      <c r="A95"/>
      <c r="B95" s="454" t="s">
        <v>839</v>
      </c>
      <c r="C95" s="1376">
        <v>0.33329999999999999</v>
      </c>
      <c r="D95" s="1377"/>
      <c r="E95" s="306"/>
    </row>
    <row r="96" spans="1:16" s="8" customFormat="1" ht="15" customHeight="1">
      <c r="A96"/>
      <c r="B96" s="454" t="s">
        <v>802</v>
      </c>
      <c r="C96" s="1376">
        <v>0.25219999999999998</v>
      </c>
      <c r="D96" s="1377"/>
      <c r="E96" s="306"/>
    </row>
    <row r="97" spans="1:11" s="8" customFormat="1" ht="15" customHeight="1">
      <c r="A97"/>
      <c r="B97" s="454" t="s">
        <v>803</v>
      </c>
      <c r="C97" s="1376">
        <v>0.2918</v>
      </c>
      <c r="D97" s="1377"/>
      <c r="E97" s="306"/>
    </row>
    <row r="98" spans="1:11" s="8" customFormat="1" ht="15" customHeight="1">
      <c r="A98"/>
      <c r="B98" s="454" t="s">
        <v>840</v>
      </c>
      <c r="C98" s="1376">
        <v>0.3382</v>
      </c>
      <c r="D98" s="1377"/>
      <c r="E98" s="306"/>
    </row>
    <row r="99" spans="1:11" s="8" customFormat="1" ht="27" customHeight="1">
      <c r="A99"/>
      <c r="B99" s="454" t="s">
        <v>841</v>
      </c>
      <c r="C99" s="1376">
        <v>0.20300000000000001</v>
      </c>
      <c r="D99" s="1377"/>
      <c r="E99" s="306"/>
    </row>
    <row r="100" spans="1:11" s="8" customFormat="1" ht="15" customHeight="1">
      <c r="A100"/>
      <c r="B100" s="403" t="s">
        <v>842</v>
      </c>
      <c r="C100" s="1376">
        <v>0.189</v>
      </c>
      <c r="D100" s="1377"/>
      <c r="E100" s="306"/>
    </row>
    <row r="101" spans="1:11" s="8" customFormat="1" ht="15" customHeight="1" thickBot="1">
      <c r="A101" s="6"/>
      <c r="B101" s="455" t="s">
        <v>843</v>
      </c>
      <c r="C101" s="1355">
        <v>0.31090000000000001</v>
      </c>
      <c r="D101" s="1356"/>
      <c r="E101" s="306"/>
    </row>
    <row r="102" spans="1:11" ht="14.4">
      <c r="A102" s="6"/>
      <c r="B102" s="1207" t="s">
        <v>844</v>
      </c>
      <c r="C102" s="1207"/>
      <c r="D102" s="1207"/>
      <c r="E102" s="1207"/>
      <c r="F102" s="1207"/>
      <c r="G102" s="1207"/>
      <c r="H102" s="1207"/>
      <c r="I102" s="1207"/>
      <c r="J102" s="22"/>
    </row>
    <row r="103" spans="1:11" s="245" customFormat="1" ht="7.95" customHeight="1">
      <c r="A103" s="8"/>
      <c r="B103" s="7"/>
      <c r="C103" s="7"/>
      <c r="D103" s="7"/>
      <c r="E103" s="7"/>
      <c r="F103" s="7"/>
      <c r="G103" s="7"/>
      <c r="H103" s="7"/>
      <c r="I103" s="7"/>
    </row>
    <row r="104" spans="1:11" ht="17.399999999999999" thickBot="1">
      <c r="A104" s="6"/>
      <c r="B104" s="1225" t="s">
        <v>845</v>
      </c>
      <c r="C104" s="1225"/>
      <c r="D104" s="1225"/>
      <c r="E104" s="1225"/>
      <c r="F104" s="1225"/>
      <c r="G104" s="1225"/>
      <c r="H104" s="1225"/>
      <c r="I104" s="1225"/>
      <c r="J104" s="1225"/>
      <c r="K104" s="25"/>
    </row>
    <row r="105" spans="1:11" ht="14.4">
      <c r="A105" s="6"/>
      <c r="B105" s="1382"/>
      <c r="C105" s="1384">
        <v>2024</v>
      </c>
      <c r="D105" s="1372"/>
      <c r="E105" s="1372"/>
      <c r="F105" s="1373"/>
      <c r="G105" s="449"/>
      <c r="H105" s="449"/>
      <c r="I105" s="449"/>
      <c r="J105" s="449"/>
      <c r="K105" s="25"/>
    </row>
    <row r="106" spans="1:11" ht="14.4">
      <c r="A106" s="6"/>
      <c r="B106" s="1383"/>
      <c r="C106" s="1405" t="s">
        <v>846</v>
      </c>
      <c r="D106" s="1406"/>
      <c r="E106" s="1405" t="s">
        <v>847</v>
      </c>
      <c r="F106" s="1407"/>
      <c r="G106" s="449"/>
      <c r="H106" s="449"/>
      <c r="I106" s="449"/>
      <c r="J106" s="449"/>
      <c r="K106" s="25"/>
    </row>
    <row r="107" spans="1:11" ht="14.4">
      <c r="A107" s="6"/>
      <c r="B107" s="456" t="s">
        <v>848</v>
      </c>
      <c r="C107" s="1351">
        <v>8</v>
      </c>
      <c r="D107" s="1352"/>
      <c r="E107" s="1353">
        <v>1.1000000000000001E-3</v>
      </c>
      <c r="F107" s="1354"/>
      <c r="G107" s="449"/>
      <c r="H107" s="449"/>
      <c r="I107" s="449"/>
      <c r="J107" s="449"/>
      <c r="K107" s="25"/>
    </row>
    <row r="108" spans="1:11" ht="14.4">
      <c r="A108" s="6"/>
      <c r="B108" s="456" t="s">
        <v>849</v>
      </c>
      <c r="C108" s="1351">
        <v>347</v>
      </c>
      <c r="D108" s="1352"/>
      <c r="E108" s="1353">
        <v>4.7800000000000002E-2</v>
      </c>
      <c r="F108" s="1354"/>
      <c r="G108" s="25"/>
    </row>
    <row r="109" spans="1:11" ht="14.4">
      <c r="A109" s="6"/>
      <c r="B109" s="456" t="s">
        <v>850</v>
      </c>
      <c r="C109" s="1351">
        <v>20</v>
      </c>
      <c r="D109" s="1352"/>
      <c r="E109" s="1353">
        <v>2.8E-3</v>
      </c>
      <c r="F109" s="1354"/>
      <c r="G109" s="25"/>
    </row>
    <row r="110" spans="1:11" ht="14.4">
      <c r="A110" s="6"/>
      <c r="B110" s="456" t="s">
        <v>818</v>
      </c>
      <c r="C110" s="1351">
        <v>810</v>
      </c>
      <c r="D110" s="1352"/>
      <c r="E110" s="1353">
        <v>0.1116</v>
      </c>
      <c r="F110" s="1354"/>
      <c r="G110" s="25"/>
    </row>
    <row r="111" spans="1:11" ht="14.4">
      <c r="A111" s="6"/>
      <c r="B111" s="456" t="s">
        <v>851</v>
      </c>
      <c r="C111" s="1351">
        <v>19</v>
      </c>
      <c r="D111" s="1352"/>
      <c r="E111" s="1353">
        <v>2.5999999999999999E-3</v>
      </c>
      <c r="F111" s="1354"/>
      <c r="G111" s="25"/>
    </row>
    <row r="112" spans="1:11" ht="14.4">
      <c r="A112" s="6"/>
      <c r="B112" s="456" t="s">
        <v>852</v>
      </c>
      <c r="C112" s="1351">
        <v>8</v>
      </c>
      <c r="D112" s="1352"/>
      <c r="E112" s="1353">
        <v>1.1000000000000001E-3</v>
      </c>
      <c r="F112" s="1354"/>
      <c r="G112" s="25"/>
    </row>
    <row r="113" spans="1:14" thickBot="1">
      <c r="A113" s="6"/>
      <c r="B113" s="457" t="s">
        <v>821</v>
      </c>
      <c r="C113" s="1378">
        <v>6043</v>
      </c>
      <c r="D113" s="1379"/>
      <c r="E113" s="1403">
        <v>0.83289999999999997</v>
      </c>
      <c r="F113" s="1404"/>
      <c r="G113" s="449"/>
      <c r="H113" s="449"/>
      <c r="I113" s="449"/>
      <c r="J113" s="449"/>
      <c r="K113" s="25"/>
    </row>
    <row r="114" spans="1:14" ht="19.95" customHeight="1">
      <c r="A114" s="6"/>
      <c r="B114" s="1170" t="s">
        <v>853</v>
      </c>
      <c r="C114" s="1170"/>
      <c r="D114" s="1170"/>
      <c r="E114" s="1170"/>
      <c r="F114" s="1170"/>
      <c r="G114" s="1170"/>
      <c r="H114" s="1170"/>
      <c r="I114" s="22"/>
      <c r="J114" s="255"/>
      <c r="K114" s="25"/>
    </row>
    <row r="115" spans="1:14" ht="14.4">
      <c r="A115" s="6"/>
      <c r="B115" s="37" t="s">
        <v>854</v>
      </c>
      <c r="C115" s="37"/>
      <c r="D115" s="37"/>
      <c r="E115" s="37"/>
      <c r="F115" s="37"/>
      <c r="G115" s="37"/>
      <c r="H115" s="37"/>
      <c r="I115" s="22"/>
      <c r="J115" s="255"/>
      <c r="K115" s="25"/>
    </row>
    <row r="116" spans="1:14" s="245" customFormat="1" ht="7.95" customHeight="1">
      <c r="A116" s="8"/>
      <c r="B116" s="7"/>
      <c r="C116" s="7"/>
      <c r="D116" s="7"/>
      <c r="E116" s="7"/>
      <c r="F116" s="7"/>
      <c r="G116" s="7"/>
      <c r="H116" s="7"/>
      <c r="I116" s="7"/>
    </row>
    <row r="117" spans="1:14" s="133" customFormat="1" ht="18.600000000000001" customHeight="1" thickBot="1">
      <c r="A117" s="6"/>
      <c r="B117" s="1175" t="s">
        <v>855</v>
      </c>
      <c r="C117" s="1175"/>
      <c r="D117" s="1175"/>
      <c r="E117" s="1175"/>
      <c r="F117" s="1175"/>
      <c r="G117" s="1175"/>
      <c r="H117" s="1175"/>
      <c r="I117" s="1175"/>
      <c r="J117" s="1175"/>
      <c r="K117" s="1175"/>
      <c r="L117" s="25"/>
      <c r="M117" s="25"/>
      <c r="N117" s="25"/>
    </row>
    <row r="118" spans="1:14" s="133" customFormat="1" ht="15" customHeight="1">
      <c r="A118" s="6"/>
      <c r="B118" s="1365" t="s">
        <v>856</v>
      </c>
      <c r="C118" s="1368" t="s">
        <v>816</v>
      </c>
      <c r="D118" s="1350" t="s">
        <v>837</v>
      </c>
      <c r="E118" s="1195"/>
      <c r="F118" s="1195"/>
      <c r="G118" s="1196"/>
      <c r="H118" s="1280" t="s">
        <v>857</v>
      </c>
      <c r="I118" s="1253"/>
      <c r="J118" s="1253"/>
      <c r="K118" s="1281"/>
    </row>
    <row r="119" spans="1:14" s="133" customFormat="1" ht="15" customHeight="1">
      <c r="A119" s="6"/>
      <c r="B119" s="1366"/>
      <c r="C119" s="1369"/>
      <c r="D119" s="1361" t="s">
        <v>809</v>
      </c>
      <c r="E119" s="1362"/>
      <c r="F119" s="1362"/>
      <c r="G119" s="1359" t="s">
        <v>735</v>
      </c>
      <c r="H119" s="1361" t="s">
        <v>809</v>
      </c>
      <c r="I119" s="1362"/>
      <c r="J119" s="1362"/>
      <c r="K119" s="1359" t="s">
        <v>735</v>
      </c>
    </row>
    <row r="120" spans="1:14" s="133" customFormat="1" ht="16.2" customHeight="1" thickBot="1">
      <c r="A120" s="6"/>
      <c r="B120" s="1367"/>
      <c r="C120" s="1370"/>
      <c r="D120" s="713" t="s">
        <v>858</v>
      </c>
      <c r="E120" s="714" t="s">
        <v>859</v>
      </c>
      <c r="F120" s="714" t="s">
        <v>860</v>
      </c>
      <c r="G120" s="1360"/>
      <c r="H120" s="713" t="s">
        <v>858</v>
      </c>
      <c r="I120" s="714" t="s">
        <v>859</v>
      </c>
      <c r="J120" s="714" t="s">
        <v>860</v>
      </c>
      <c r="K120" s="1360"/>
    </row>
    <row r="121" spans="1:14" s="133" customFormat="1" ht="16.2" customHeight="1">
      <c r="A121" s="6"/>
      <c r="B121" s="1346">
        <v>2024</v>
      </c>
      <c r="C121" s="186" t="s">
        <v>783</v>
      </c>
      <c r="D121" s="180">
        <v>0</v>
      </c>
      <c r="E121" s="173">
        <v>1</v>
      </c>
      <c r="F121" s="173">
        <v>7</v>
      </c>
      <c r="G121" s="828">
        <v>0.73</v>
      </c>
      <c r="H121" s="180">
        <v>0</v>
      </c>
      <c r="I121" s="173">
        <v>0</v>
      </c>
      <c r="J121" s="174">
        <v>6</v>
      </c>
      <c r="K121" s="175">
        <v>0.67</v>
      </c>
    </row>
    <row r="122" spans="1:14" s="133" customFormat="1" ht="16.2" customHeight="1">
      <c r="A122" s="6"/>
      <c r="B122" s="1346"/>
      <c r="C122" s="187" t="s">
        <v>782</v>
      </c>
      <c r="D122" s="181">
        <v>0</v>
      </c>
      <c r="E122" s="154">
        <v>0</v>
      </c>
      <c r="F122" s="154">
        <v>3</v>
      </c>
      <c r="G122" s="829">
        <v>0.27</v>
      </c>
      <c r="H122" s="181">
        <v>0</v>
      </c>
      <c r="I122" s="154">
        <v>0</v>
      </c>
      <c r="J122" s="155">
        <v>3</v>
      </c>
      <c r="K122" s="176">
        <v>0.33</v>
      </c>
    </row>
    <row r="123" spans="1:14" s="133" customFormat="1" ht="16.2" customHeight="1" thickBot="1">
      <c r="A123" s="6"/>
      <c r="B123" s="1347"/>
      <c r="C123" s="715" t="s">
        <v>159</v>
      </c>
      <c r="D123" s="716">
        <v>0</v>
      </c>
      <c r="E123" s="717">
        <v>1</v>
      </c>
      <c r="F123" s="717">
        <v>10</v>
      </c>
      <c r="G123" s="718">
        <v>1</v>
      </c>
      <c r="H123" s="716">
        <v>0</v>
      </c>
      <c r="I123" s="717">
        <v>0</v>
      </c>
      <c r="J123" s="717">
        <v>9</v>
      </c>
      <c r="K123" s="718">
        <v>1</v>
      </c>
    </row>
    <row r="124" spans="1:14" s="133" customFormat="1" ht="15" customHeight="1">
      <c r="A124" s="6"/>
      <c r="B124" s="1346">
        <v>2023</v>
      </c>
      <c r="C124" s="186" t="s">
        <v>783</v>
      </c>
      <c r="D124" s="180">
        <v>0</v>
      </c>
      <c r="E124" s="173">
        <v>1</v>
      </c>
      <c r="F124" s="173">
        <v>6</v>
      </c>
      <c r="G124" s="828">
        <v>0.64</v>
      </c>
      <c r="H124" s="180">
        <v>0</v>
      </c>
      <c r="I124" s="173">
        <v>0</v>
      </c>
      <c r="J124" s="174">
        <v>5</v>
      </c>
      <c r="K124" s="175">
        <v>0.56000000000000005</v>
      </c>
    </row>
    <row r="125" spans="1:14" s="133" customFormat="1" ht="15" customHeight="1">
      <c r="A125"/>
      <c r="B125" s="1346"/>
      <c r="C125" s="187" t="s">
        <v>782</v>
      </c>
      <c r="D125" s="181">
        <v>0</v>
      </c>
      <c r="E125" s="154">
        <v>0</v>
      </c>
      <c r="F125" s="154">
        <v>4</v>
      </c>
      <c r="G125" s="829">
        <v>0.36</v>
      </c>
      <c r="H125" s="181">
        <v>0</v>
      </c>
      <c r="I125" s="154">
        <v>0</v>
      </c>
      <c r="J125" s="155">
        <v>4</v>
      </c>
      <c r="K125" s="176">
        <v>0.44</v>
      </c>
    </row>
    <row r="126" spans="1:14" s="133" customFormat="1" ht="15" customHeight="1" thickBot="1">
      <c r="A126"/>
      <c r="B126" s="1347"/>
      <c r="C126" s="715" t="s">
        <v>159</v>
      </c>
      <c r="D126" s="716">
        <v>0</v>
      </c>
      <c r="E126" s="717">
        <v>1</v>
      </c>
      <c r="F126" s="717">
        <v>10</v>
      </c>
      <c r="G126" s="718">
        <v>1</v>
      </c>
      <c r="H126" s="716">
        <v>0</v>
      </c>
      <c r="I126" s="717">
        <v>0</v>
      </c>
      <c r="J126" s="717">
        <v>9</v>
      </c>
      <c r="K126" s="718">
        <v>1</v>
      </c>
    </row>
    <row r="127" spans="1:14" s="133" customFormat="1" ht="15" customHeight="1">
      <c r="A127"/>
      <c r="B127" s="1345">
        <v>2022</v>
      </c>
      <c r="C127" s="186" t="s">
        <v>783</v>
      </c>
      <c r="D127" s="182">
        <v>0</v>
      </c>
      <c r="E127" s="170">
        <v>0</v>
      </c>
      <c r="F127" s="169">
        <v>10</v>
      </c>
      <c r="G127" s="183">
        <v>0.71</v>
      </c>
      <c r="H127" s="182">
        <v>0</v>
      </c>
      <c r="I127" s="170">
        <v>0</v>
      </c>
      <c r="J127" s="172">
        <v>7</v>
      </c>
      <c r="K127" s="830">
        <v>0.64</v>
      </c>
      <c r="L127" s="25"/>
      <c r="M127" s="25"/>
      <c r="N127" s="25"/>
    </row>
    <row r="128" spans="1:14" s="133" customFormat="1" ht="15" customHeight="1">
      <c r="A128"/>
      <c r="B128" s="1346"/>
      <c r="C128" s="187" t="s">
        <v>782</v>
      </c>
      <c r="D128" s="184">
        <v>0</v>
      </c>
      <c r="E128" s="111">
        <v>0</v>
      </c>
      <c r="F128" s="85">
        <v>4</v>
      </c>
      <c r="G128" s="185">
        <v>0.28999999999999998</v>
      </c>
      <c r="H128" s="184">
        <v>0</v>
      </c>
      <c r="I128" s="111">
        <v>0</v>
      </c>
      <c r="J128" s="61">
        <v>4</v>
      </c>
      <c r="K128" s="831">
        <v>0.36</v>
      </c>
      <c r="L128" s="25"/>
      <c r="M128" s="25"/>
      <c r="N128" s="25"/>
    </row>
    <row r="129" spans="1:14" s="133" customFormat="1" ht="15" customHeight="1" thickBot="1">
      <c r="A129"/>
      <c r="B129" s="1347"/>
      <c r="C129" s="715" t="s">
        <v>159</v>
      </c>
      <c r="D129" s="719">
        <v>0</v>
      </c>
      <c r="E129" s="720">
        <v>0</v>
      </c>
      <c r="F129" s="661">
        <v>14</v>
      </c>
      <c r="G129" s="721">
        <v>1</v>
      </c>
      <c r="H129" s="719">
        <v>0</v>
      </c>
      <c r="I129" s="720">
        <v>0</v>
      </c>
      <c r="J129" s="661">
        <v>11</v>
      </c>
      <c r="K129" s="721">
        <v>1</v>
      </c>
      <c r="L129" s="25"/>
      <c r="M129" s="25"/>
      <c r="N129" s="25"/>
    </row>
    <row r="130" spans="1:14" s="133" customFormat="1" ht="15" customHeight="1">
      <c r="A130"/>
      <c r="B130" s="1345">
        <v>2021</v>
      </c>
      <c r="C130" s="186" t="s">
        <v>783</v>
      </c>
      <c r="D130" s="182">
        <v>0</v>
      </c>
      <c r="E130" s="170">
        <v>0</v>
      </c>
      <c r="F130" s="169">
        <v>9</v>
      </c>
      <c r="G130" s="183">
        <v>0.75</v>
      </c>
      <c r="H130" s="182">
        <v>0</v>
      </c>
      <c r="I130" s="170">
        <v>0</v>
      </c>
      <c r="J130" s="171">
        <v>7</v>
      </c>
      <c r="K130" s="832">
        <v>0.7</v>
      </c>
      <c r="L130" s="25"/>
      <c r="M130" s="25"/>
      <c r="N130" s="25"/>
    </row>
    <row r="131" spans="1:14" s="133" customFormat="1" ht="15" customHeight="1">
      <c r="A131"/>
      <c r="B131" s="1346"/>
      <c r="C131" s="187" t="s">
        <v>782</v>
      </c>
      <c r="D131" s="184">
        <v>0</v>
      </c>
      <c r="E131" s="111">
        <v>0</v>
      </c>
      <c r="F131" s="85">
        <v>3</v>
      </c>
      <c r="G131" s="185">
        <v>0.25</v>
      </c>
      <c r="H131" s="184">
        <v>0</v>
      </c>
      <c r="I131" s="111">
        <v>0</v>
      </c>
      <c r="J131" s="112">
        <v>3</v>
      </c>
      <c r="K131" s="833">
        <v>0.3</v>
      </c>
      <c r="L131" s="25"/>
      <c r="M131" s="25"/>
      <c r="N131" s="25"/>
    </row>
    <row r="132" spans="1:14" s="133" customFormat="1" ht="15" customHeight="1" thickBot="1">
      <c r="A132"/>
      <c r="B132" s="1347"/>
      <c r="C132" s="715" t="s">
        <v>159</v>
      </c>
      <c r="D132" s="719">
        <v>0</v>
      </c>
      <c r="E132" s="720">
        <v>0</v>
      </c>
      <c r="F132" s="661">
        <v>12</v>
      </c>
      <c r="G132" s="721">
        <v>1</v>
      </c>
      <c r="H132" s="719">
        <v>0</v>
      </c>
      <c r="I132" s="720">
        <v>0</v>
      </c>
      <c r="J132" s="661">
        <v>10</v>
      </c>
      <c r="K132" s="721">
        <v>1</v>
      </c>
      <c r="L132" s="25"/>
      <c r="M132" s="25"/>
      <c r="N132" s="25"/>
    </row>
    <row r="133" spans="1:14" s="245" customFormat="1" ht="7.95" customHeight="1" thickBot="1">
      <c r="A133" s="8"/>
      <c r="B133" s="7"/>
      <c r="C133" s="7"/>
      <c r="D133" s="7"/>
      <c r="E133" s="7"/>
      <c r="F133" s="7"/>
      <c r="G133" s="7"/>
      <c r="H133" s="7"/>
      <c r="I133" s="7"/>
    </row>
    <row r="134" spans="1:14" s="133" customFormat="1" ht="15" customHeight="1">
      <c r="A134"/>
      <c r="B134" s="1348"/>
      <c r="C134" s="1350">
        <v>2024</v>
      </c>
      <c r="D134" s="1196"/>
      <c r="E134" s="1350">
        <v>2023</v>
      </c>
      <c r="F134" s="1196"/>
      <c r="G134" s="1398">
        <v>2022</v>
      </c>
      <c r="H134" s="1399"/>
      <c r="I134" s="1398">
        <v>2021</v>
      </c>
      <c r="J134" s="1399"/>
      <c r="K134" s="25"/>
      <c r="L134" s="25"/>
    </row>
    <row r="135" spans="1:14" s="133" customFormat="1" ht="28.95" customHeight="1">
      <c r="A135"/>
      <c r="B135" s="1349"/>
      <c r="C135" s="712" t="s">
        <v>837</v>
      </c>
      <c r="D135" s="711" t="s">
        <v>857</v>
      </c>
      <c r="E135" s="712" t="s">
        <v>837</v>
      </c>
      <c r="F135" s="711" t="s">
        <v>857</v>
      </c>
      <c r="G135" s="712" t="s">
        <v>837</v>
      </c>
      <c r="H135" s="711" t="s">
        <v>857</v>
      </c>
      <c r="I135" s="712" t="s">
        <v>837</v>
      </c>
      <c r="J135" s="711" t="s">
        <v>857</v>
      </c>
    </row>
    <row r="136" spans="1:14" s="133" customFormat="1" ht="15" customHeight="1">
      <c r="A136"/>
      <c r="B136" s="187" t="s">
        <v>861</v>
      </c>
      <c r="C136" s="458">
        <v>1</v>
      </c>
      <c r="D136" s="459">
        <v>1</v>
      </c>
      <c r="E136" s="190">
        <v>1</v>
      </c>
      <c r="F136" s="191">
        <v>1</v>
      </c>
      <c r="G136" s="210">
        <v>5</v>
      </c>
      <c r="H136" s="211">
        <v>5</v>
      </c>
      <c r="I136" s="212">
        <v>4</v>
      </c>
      <c r="J136" s="213">
        <v>4</v>
      </c>
    </row>
    <row r="137" spans="1:14" s="133" customFormat="1" ht="15" customHeight="1">
      <c r="A137"/>
      <c r="B137" s="307" t="s">
        <v>862</v>
      </c>
      <c r="C137" s="460">
        <v>1</v>
      </c>
      <c r="D137" s="461">
        <v>1</v>
      </c>
      <c r="E137" s="308">
        <v>1</v>
      </c>
      <c r="F137" s="309">
        <v>1</v>
      </c>
      <c r="G137" s="310" t="s">
        <v>163</v>
      </c>
      <c r="H137" s="311" t="s">
        <v>163</v>
      </c>
      <c r="I137" s="312" t="s">
        <v>163</v>
      </c>
      <c r="J137" s="313" t="s">
        <v>163</v>
      </c>
    </row>
    <row r="138" spans="1:14" s="133" customFormat="1" ht="15" customHeight="1" thickBot="1">
      <c r="A138"/>
      <c r="B138" s="715" t="s">
        <v>863</v>
      </c>
      <c r="C138" s="991">
        <v>11</v>
      </c>
      <c r="D138" s="992">
        <v>9</v>
      </c>
      <c r="E138" s="722">
        <v>11</v>
      </c>
      <c r="F138" s="723">
        <v>9</v>
      </c>
      <c r="G138" s="659">
        <v>14</v>
      </c>
      <c r="H138" s="724">
        <v>11</v>
      </c>
      <c r="I138" s="659">
        <v>12</v>
      </c>
      <c r="J138" s="724">
        <v>10</v>
      </c>
    </row>
    <row r="139" spans="1:14" ht="14.7" customHeight="1">
      <c r="B139" s="1363" t="s">
        <v>864</v>
      </c>
      <c r="C139" s="1363"/>
      <c r="D139" s="1363"/>
      <c r="E139" s="1363"/>
      <c r="F139" s="1363"/>
      <c r="G139" s="1363"/>
      <c r="H139" s="1363"/>
      <c r="I139" s="1363"/>
      <c r="J139" s="1363"/>
      <c r="K139" s="1363"/>
      <c r="L139" s="1363"/>
    </row>
    <row r="140" spans="1:14" ht="34.950000000000003" customHeight="1">
      <c r="B140" s="1363" t="s">
        <v>865</v>
      </c>
      <c r="C140" s="1363"/>
      <c r="D140" s="1363"/>
      <c r="E140" s="1363"/>
      <c r="F140" s="1363"/>
      <c r="G140" s="1363"/>
      <c r="H140" s="1363"/>
      <c r="I140" s="1363"/>
      <c r="J140" s="1363"/>
      <c r="K140" s="726"/>
      <c r="L140" s="726"/>
    </row>
    <row r="141" spans="1:14" ht="21" customHeight="1">
      <c r="B141" s="1363" t="s">
        <v>866</v>
      </c>
      <c r="C141" s="1363"/>
      <c r="D141" s="1363"/>
      <c r="E141" s="1363"/>
      <c r="F141" s="1363"/>
      <c r="G141" s="1363"/>
      <c r="H141" s="1363"/>
      <c r="I141" s="1363"/>
      <c r="J141" s="1363"/>
      <c r="K141" s="726"/>
      <c r="L141" s="726"/>
    </row>
    <row r="142" spans="1:14" s="245" customFormat="1" ht="7.95" customHeight="1">
      <c r="A142" s="8"/>
      <c r="B142" s="7"/>
      <c r="C142" s="7"/>
      <c r="D142" s="7"/>
      <c r="E142" s="7"/>
      <c r="F142" s="7"/>
      <c r="G142" s="7"/>
      <c r="H142" s="7"/>
      <c r="I142" s="7"/>
    </row>
    <row r="143" spans="1:14" ht="16.2" thickBot="1">
      <c r="B143" s="1364" t="s">
        <v>867</v>
      </c>
      <c r="C143" s="1364"/>
      <c r="D143" s="1364"/>
      <c r="E143" s="1364"/>
      <c r="F143" s="1364"/>
      <c r="G143" s="1364"/>
      <c r="H143" s="1364"/>
      <c r="I143" s="1364"/>
      <c r="J143" s="1364"/>
      <c r="K143" s="1364"/>
      <c r="L143" s="1364"/>
    </row>
    <row r="144" spans="1:14" ht="15" customHeight="1">
      <c r="B144" s="990" t="s">
        <v>868</v>
      </c>
      <c r="C144" s="1254" t="s">
        <v>611</v>
      </c>
      <c r="D144" s="1254"/>
      <c r="E144" s="1254"/>
      <c r="F144" s="1254"/>
      <c r="G144" s="1254"/>
      <c r="H144" s="1254"/>
      <c r="I144" s="1255"/>
    </row>
    <row r="145" spans="2:9" ht="29.4" customHeight="1">
      <c r="B145" s="188" t="s">
        <v>838</v>
      </c>
      <c r="C145" s="1343" t="s">
        <v>869</v>
      </c>
      <c r="D145" s="1343"/>
      <c r="E145" s="1343"/>
      <c r="F145" s="1343"/>
      <c r="G145" s="1343"/>
      <c r="H145" s="1343"/>
      <c r="I145" s="1344"/>
    </row>
    <row r="146" spans="2:9" ht="18.600000000000001" customHeight="1">
      <c r="B146" s="894" t="s">
        <v>839</v>
      </c>
      <c r="C146" s="1343" t="s">
        <v>870</v>
      </c>
      <c r="D146" s="1343"/>
      <c r="E146" s="1343"/>
      <c r="F146" s="1343"/>
      <c r="G146" s="1343"/>
      <c r="H146" s="1343"/>
      <c r="I146" s="1344"/>
    </row>
    <row r="147" spans="2:9" ht="28.2" customHeight="1">
      <c r="B147" s="894" t="s">
        <v>802</v>
      </c>
      <c r="C147" s="1343" t="s">
        <v>871</v>
      </c>
      <c r="D147" s="1343"/>
      <c r="E147" s="1343"/>
      <c r="F147" s="1343"/>
      <c r="G147" s="1343"/>
      <c r="H147" s="1343"/>
      <c r="I147" s="1344"/>
    </row>
    <row r="148" spans="2:9" ht="39.6" customHeight="1">
      <c r="B148" s="894" t="s">
        <v>803</v>
      </c>
      <c r="C148" s="1343" t="s">
        <v>872</v>
      </c>
      <c r="D148" s="1343"/>
      <c r="E148" s="1343"/>
      <c r="F148" s="1343"/>
      <c r="G148" s="1343"/>
      <c r="H148" s="1343"/>
      <c r="I148" s="1344"/>
    </row>
    <row r="149" spans="2:9" ht="59.4" customHeight="1">
      <c r="B149" s="894" t="s">
        <v>840</v>
      </c>
      <c r="C149" s="1343" t="s">
        <v>873</v>
      </c>
      <c r="D149" s="1343"/>
      <c r="E149" s="1343"/>
      <c r="F149" s="1343"/>
      <c r="G149" s="1343"/>
      <c r="H149" s="1343"/>
      <c r="I149" s="1344"/>
    </row>
    <row r="150" spans="2:9" ht="43.2" customHeight="1">
      <c r="B150" s="894" t="s">
        <v>841</v>
      </c>
      <c r="C150" s="1343" t="s">
        <v>874</v>
      </c>
      <c r="D150" s="1343"/>
      <c r="E150" s="1343"/>
      <c r="F150" s="1343"/>
      <c r="G150" s="1343"/>
      <c r="H150" s="1343"/>
      <c r="I150" s="1344"/>
    </row>
    <row r="151" spans="2:9" ht="27.6" customHeight="1">
      <c r="B151" s="894" t="s">
        <v>842</v>
      </c>
      <c r="C151" s="1343" t="s">
        <v>875</v>
      </c>
      <c r="D151" s="1343"/>
      <c r="E151" s="1343"/>
      <c r="F151" s="1343"/>
      <c r="G151" s="1343"/>
      <c r="H151" s="1343"/>
      <c r="I151" s="1344"/>
    </row>
    <row r="152" spans="2:9" ht="24.6" customHeight="1" thickBot="1">
      <c r="B152" s="189" t="s">
        <v>843</v>
      </c>
      <c r="C152" s="1357" t="s">
        <v>876</v>
      </c>
      <c r="D152" s="1357"/>
      <c r="E152" s="1357"/>
      <c r="F152" s="1357"/>
      <c r="G152" s="1357"/>
      <c r="H152" s="1357"/>
      <c r="I152" s="1358"/>
    </row>
    <row r="248" spans="1:1" ht="15" customHeight="1">
      <c r="A248" s="8"/>
    </row>
    <row r="249" spans="1:1" ht="15" customHeight="1">
      <c r="A249" s="8"/>
    </row>
    <row r="250" spans="1:1" ht="15" customHeight="1">
      <c r="A250" s="8"/>
    </row>
    <row r="251" spans="1:1" ht="15" customHeight="1">
      <c r="A251" s="8"/>
    </row>
    <row r="252" spans="1:1" ht="15" customHeight="1">
      <c r="A252" s="8"/>
    </row>
    <row r="253" spans="1:1" ht="15" customHeight="1">
      <c r="A253" s="8"/>
    </row>
  </sheetData>
  <sheetProtection algorithmName="SHA-512" hashValue="+/9wozOGz+36RjxjAyPb0wVRIeUvE6GZCgKFTMhB6HNn3mXwyAzckkM27cItEUP7Th7SMun3oUc93zgt9wCEwg==" saltValue="TMIYD/L8kba9cn/JxQsuXw==" spinCount="100000" sheet="1" objects="1" scenarios="1"/>
  <mergeCells count="94">
    <mergeCell ref="G134:H134"/>
    <mergeCell ref="I134:J134"/>
    <mergeCell ref="B141:J141"/>
    <mergeCell ref="B67:B68"/>
    <mergeCell ref="B6:J6"/>
    <mergeCell ref="B8:J8"/>
    <mergeCell ref="B9:J9"/>
    <mergeCell ref="B140:J140"/>
    <mergeCell ref="E113:F113"/>
    <mergeCell ref="B114:H114"/>
    <mergeCell ref="B88:G88"/>
    <mergeCell ref="B104:J104"/>
    <mergeCell ref="B105:B106"/>
    <mergeCell ref="C105:F105"/>
    <mergeCell ref="C106:D106"/>
    <mergeCell ref="E106:F106"/>
    <mergeCell ref="B52:E52"/>
    <mergeCell ref="B78:J78"/>
    <mergeCell ref="C91:D91"/>
    <mergeCell ref="B53:S53"/>
    <mergeCell ref="C56:F56"/>
    <mergeCell ref="B55:E55"/>
    <mergeCell ref="B56:B58"/>
    <mergeCell ref="C57:C58"/>
    <mergeCell ref="D57:E57"/>
    <mergeCell ref="C99:D99"/>
    <mergeCell ref="C97:D97"/>
    <mergeCell ref="C98:D98"/>
    <mergeCell ref="B79:B80"/>
    <mergeCell ref="C79:F79"/>
    <mergeCell ref="B90:N90"/>
    <mergeCell ref="B87:G87"/>
    <mergeCell ref="C94:D94"/>
    <mergeCell ref="C95:D95"/>
    <mergeCell ref="B43:E43"/>
    <mergeCell ref="B46:B47"/>
    <mergeCell ref="C46:E46"/>
    <mergeCell ref="B27:F27"/>
    <mergeCell ref="B30:G30"/>
    <mergeCell ref="B31:G31"/>
    <mergeCell ref="B32:G32"/>
    <mergeCell ref="B7:J7"/>
    <mergeCell ref="B11:E11"/>
    <mergeCell ref="B25:E25"/>
    <mergeCell ref="B24:E24"/>
    <mergeCell ref="B34:L34"/>
    <mergeCell ref="K119:K120"/>
    <mergeCell ref="C67:F67"/>
    <mergeCell ref="C92:D92"/>
    <mergeCell ref="C93:D93"/>
    <mergeCell ref="C107:D107"/>
    <mergeCell ref="E107:F107"/>
    <mergeCell ref="C108:D108"/>
    <mergeCell ref="E108:F108"/>
    <mergeCell ref="C109:D109"/>
    <mergeCell ref="E109:F109"/>
    <mergeCell ref="E112:F112"/>
    <mergeCell ref="C113:D113"/>
    <mergeCell ref="B117:K117"/>
    <mergeCell ref="B102:I102"/>
    <mergeCell ref="C100:D100"/>
    <mergeCell ref="C96:D96"/>
    <mergeCell ref="C152:I152"/>
    <mergeCell ref="C149:I149"/>
    <mergeCell ref="C150:I150"/>
    <mergeCell ref="C151:I151"/>
    <mergeCell ref="G119:G120"/>
    <mergeCell ref="H119:J119"/>
    <mergeCell ref="C148:I148"/>
    <mergeCell ref="B139:L139"/>
    <mergeCell ref="B143:L143"/>
    <mergeCell ref="C144:I144"/>
    <mergeCell ref="C145:I145"/>
    <mergeCell ref="B118:B120"/>
    <mergeCell ref="C118:C120"/>
    <mergeCell ref="D118:G118"/>
    <mergeCell ref="H118:K118"/>
    <mergeCell ref="D119:F119"/>
    <mergeCell ref="B2:L2"/>
    <mergeCell ref="C146:I146"/>
    <mergeCell ref="C147:I147"/>
    <mergeCell ref="B127:B129"/>
    <mergeCell ref="B130:B132"/>
    <mergeCell ref="B134:B135"/>
    <mergeCell ref="C134:D134"/>
    <mergeCell ref="E134:F134"/>
    <mergeCell ref="C110:D110"/>
    <mergeCell ref="E110:F110"/>
    <mergeCell ref="C111:D111"/>
    <mergeCell ref="E111:F111"/>
    <mergeCell ref="B121:B123"/>
    <mergeCell ref="B124:B126"/>
    <mergeCell ref="C101:D101"/>
    <mergeCell ref="C112:D11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BD86-E394-480F-876E-720AF93A1C42}">
  <sheetPr codeName="Sheet22">
    <tabColor rgb="FFAAE5E3"/>
  </sheetPr>
  <dimension ref="A1:Y219"/>
  <sheetViews>
    <sheetView showGridLines="0" zoomScaleNormal="100" workbookViewId="0"/>
  </sheetViews>
  <sheetFormatPr defaultColWidth="8.5546875" defaultRowHeight="14.4"/>
  <cols>
    <col min="1" max="1" width="1.6640625" customWidth="1"/>
    <col min="2" max="2" width="29.33203125" customWidth="1"/>
    <col min="3" max="3" width="13.6640625" style="38" customWidth="1"/>
    <col min="4" max="4" width="14.6640625" style="38" customWidth="1"/>
    <col min="5" max="5" width="13.6640625" style="38" customWidth="1"/>
    <col min="6" max="6" width="15" style="38" customWidth="1"/>
    <col min="7" max="7" width="13.6640625" customWidth="1"/>
    <col min="8" max="8" width="14.6640625" customWidth="1"/>
    <col min="9" max="9" width="13.6640625" customWidth="1"/>
    <col min="10" max="10" width="15.33203125" customWidth="1"/>
    <col min="11" max="19" width="13.6640625" customWidth="1"/>
    <col min="20" max="20" width="12.33203125" customWidth="1"/>
    <col min="21" max="21" width="37.33203125" customWidth="1"/>
    <col min="22" max="38" width="11.44140625" customWidth="1"/>
  </cols>
  <sheetData>
    <row r="1" spans="1:18" ht="57" customHeight="1">
      <c r="B1" t="e" vm="1">
        <v>#VALUE!</v>
      </c>
      <c r="C1"/>
      <c r="D1"/>
      <c r="E1"/>
      <c r="F1"/>
    </row>
    <row r="2" spans="1:18" ht="15.6" customHeight="1">
      <c r="B2" s="1206" t="s">
        <v>426</v>
      </c>
      <c r="C2" s="1206"/>
      <c r="D2" s="1206"/>
      <c r="E2" s="1206"/>
      <c r="F2" s="1206"/>
      <c r="G2" s="1206"/>
      <c r="H2" s="1206"/>
      <c r="I2" s="1206"/>
      <c r="J2" s="1206"/>
      <c r="K2" s="1206"/>
      <c r="L2" s="1206"/>
    </row>
    <row r="3" spans="1:18" ht="9" customHeight="1" thickBot="1">
      <c r="B3" s="234"/>
      <c r="C3" s="234"/>
      <c r="D3" s="234"/>
      <c r="E3" s="234"/>
      <c r="F3" s="234"/>
      <c r="G3" s="234"/>
      <c r="H3" s="234"/>
      <c r="I3" s="234"/>
      <c r="J3" s="234"/>
      <c r="K3" s="234"/>
    </row>
    <row r="4" spans="1:18" ht="19.2" thickTop="1" thickBot="1">
      <c r="B4" s="1454" t="s">
        <v>877</v>
      </c>
      <c r="C4" s="1454"/>
      <c r="D4" s="1454"/>
      <c r="E4" s="1454"/>
      <c r="F4" s="1454"/>
      <c r="G4" s="1454"/>
      <c r="H4" s="1454"/>
      <c r="I4" s="1454"/>
      <c r="J4" s="1454"/>
      <c r="K4" s="1454"/>
    </row>
    <row r="5" spans="1:18" ht="6" customHeight="1" thickTop="1">
      <c r="B5" s="749"/>
      <c r="C5" s="749"/>
      <c r="D5" s="749"/>
      <c r="E5" s="749"/>
      <c r="F5" s="749"/>
      <c r="G5" s="749"/>
      <c r="H5" s="749"/>
      <c r="I5" s="749"/>
      <c r="J5" s="749"/>
      <c r="K5" s="749"/>
      <c r="L5" s="141"/>
      <c r="M5" s="141"/>
    </row>
    <row r="6" spans="1:18" ht="26.4" customHeight="1">
      <c r="B6" s="1402" t="s">
        <v>878</v>
      </c>
      <c r="C6" s="1402"/>
      <c r="D6" s="1402"/>
      <c r="E6" s="1402"/>
      <c r="F6" s="1402"/>
      <c r="G6" s="1402"/>
      <c r="H6" s="1402"/>
      <c r="I6" s="1402"/>
      <c r="J6" s="1402"/>
      <c r="K6" s="1402"/>
      <c r="L6" s="141"/>
      <c r="M6" s="141"/>
    </row>
    <row r="7" spans="1:18" ht="12" customHeight="1">
      <c r="B7" s="1207" t="s">
        <v>879</v>
      </c>
      <c r="C7" s="1207"/>
      <c r="D7" s="1207"/>
      <c r="E7" s="1207"/>
      <c r="F7" s="1207"/>
      <c r="G7" s="1207"/>
      <c r="H7" s="1207"/>
      <c r="I7" s="1207"/>
      <c r="J7" s="1207"/>
      <c r="K7" s="1207"/>
      <c r="L7" s="1207"/>
      <c r="M7" s="141"/>
      <c r="N7" s="141"/>
      <c r="O7" s="141"/>
      <c r="P7" s="141"/>
      <c r="Q7" s="141"/>
      <c r="R7" s="141"/>
    </row>
    <row r="8" spans="1:18" ht="12" customHeight="1">
      <c r="B8" s="1160" t="s">
        <v>880</v>
      </c>
      <c r="C8" s="1160"/>
      <c r="D8" s="1160"/>
      <c r="E8" s="1160"/>
      <c r="F8" s="1160"/>
      <c r="G8" s="1160"/>
      <c r="H8" s="1160"/>
      <c r="I8" s="1160"/>
      <c r="J8" s="1160"/>
      <c r="K8" s="140"/>
    </row>
    <row r="9" spans="1:18" ht="22.95" customHeight="1">
      <c r="B9" s="1402" t="s">
        <v>881</v>
      </c>
      <c r="C9" s="1402"/>
      <c r="D9" s="1402"/>
      <c r="E9" s="1402"/>
      <c r="F9" s="1402"/>
      <c r="G9" s="1402"/>
      <c r="H9" s="1402"/>
      <c r="I9" s="1402"/>
      <c r="J9" s="1402"/>
      <c r="K9" s="1402"/>
    </row>
    <row r="10" spans="1:18" ht="7.95" customHeight="1">
      <c r="B10" s="43"/>
      <c r="C10" s="43"/>
      <c r="D10" s="43"/>
      <c r="E10" s="43"/>
      <c r="F10" s="43"/>
      <c r="G10" s="43"/>
      <c r="H10" s="43"/>
      <c r="I10" s="43"/>
      <c r="J10" s="43"/>
      <c r="K10" s="43"/>
    </row>
    <row r="11" spans="1:18" ht="18" customHeight="1" thickBot="1">
      <c r="B11" s="1439" t="s">
        <v>882</v>
      </c>
      <c r="C11" s="1439"/>
      <c r="D11" s="1439"/>
      <c r="E11" s="1439"/>
      <c r="F11" s="1439"/>
      <c r="G11" s="1439"/>
      <c r="H11" s="1439"/>
      <c r="I11" s="1439"/>
      <c r="J11" s="1439"/>
      <c r="K11" s="1439"/>
      <c r="L11" s="1439"/>
      <c r="M11" s="314"/>
      <c r="N11" s="314"/>
      <c r="O11" s="314"/>
    </row>
    <row r="12" spans="1:18">
      <c r="B12" s="1430"/>
      <c r="C12" s="1441" t="s">
        <v>159</v>
      </c>
      <c r="D12" s="1443" t="s">
        <v>816</v>
      </c>
      <c r="E12" s="1444"/>
      <c r="F12" s="1444"/>
      <c r="G12" s="1445"/>
      <c r="H12" s="1446" t="s">
        <v>809</v>
      </c>
      <c r="I12" s="1444"/>
      <c r="J12" s="1447"/>
      <c r="K12" s="1443" t="s">
        <v>883</v>
      </c>
      <c r="L12" s="1444"/>
      <c r="M12" s="1445"/>
      <c r="N12" s="1443" t="s">
        <v>817</v>
      </c>
      <c r="O12" s="1444"/>
      <c r="P12" s="1445"/>
    </row>
    <row r="13" spans="1:18" ht="27" customHeight="1">
      <c r="B13" s="1431"/>
      <c r="C13" s="1442"/>
      <c r="D13" s="732" t="s">
        <v>782</v>
      </c>
      <c r="E13" s="733" t="s">
        <v>783</v>
      </c>
      <c r="F13" s="733" t="s">
        <v>884</v>
      </c>
      <c r="G13" s="734" t="s">
        <v>821</v>
      </c>
      <c r="H13" s="735" t="s">
        <v>810</v>
      </c>
      <c r="I13" s="733" t="s">
        <v>811</v>
      </c>
      <c r="J13" s="736" t="s">
        <v>885</v>
      </c>
      <c r="K13" s="732" t="s">
        <v>830</v>
      </c>
      <c r="L13" s="733" t="s">
        <v>831</v>
      </c>
      <c r="M13" s="734" t="s">
        <v>322</v>
      </c>
      <c r="N13" s="640" t="s">
        <v>818</v>
      </c>
      <c r="O13" s="733" t="s">
        <v>886</v>
      </c>
      <c r="P13" s="734" t="s">
        <v>821</v>
      </c>
    </row>
    <row r="14" spans="1:18" ht="12" customHeight="1">
      <c r="B14" s="1436">
        <v>2024</v>
      </c>
      <c r="C14" s="1437"/>
      <c r="D14" s="1437"/>
      <c r="E14" s="1437"/>
      <c r="F14" s="1437"/>
      <c r="G14" s="1437"/>
      <c r="H14" s="1437"/>
      <c r="I14" s="1437"/>
      <c r="J14" s="1437"/>
      <c r="K14" s="1437"/>
      <c r="L14" s="1437"/>
      <c r="M14" s="1437"/>
      <c r="N14" s="1437"/>
      <c r="O14" s="1437"/>
      <c r="P14" s="1438"/>
    </row>
    <row r="15" spans="1:18" s="8" customFormat="1" ht="13.95" customHeight="1">
      <c r="A15"/>
      <c r="B15" s="315" t="s">
        <v>887</v>
      </c>
      <c r="C15" s="468">
        <v>650</v>
      </c>
      <c r="D15" s="195">
        <v>188</v>
      </c>
      <c r="E15" s="80">
        <v>461</v>
      </c>
      <c r="F15" s="80">
        <v>1</v>
      </c>
      <c r="G15" s="177" t="s">
        <v>888</v>
      </c>
      <c r="H15" s="465">
        <v>153</v>
      </c>
      <c r="I15" s="80">
        <v>425</v>
      </c>
      <c r="J15" s="466">
        <v>72</v>
      </c>
      <c r="K15" s="195">
        <v>247</v>
      </c>
      <c r="L15" s="80">
        <v>297</v>
      </c>
      <c r="M15" s="177">
        <v>106</v>
      </c>
      <c r="N15" s="467">
        <v>68</v>
      </c>
      <c r="O15" s="463">
        <v>297</v>
      </c>
      <c r="P15" s="464">
        <v>284</v>
      </c>
    </row>
    <row r="16" spans="1:18" s="8" customFormat="1" ht="13.95" customHeight="1" thickBot="1">
      <c r="A16"/>
      <c r="B16" s="316" t="s">
        <v>889</v>
      </c>
      <c r="C16" s="477">
        <v>0.09</v>
      </c>
      <c r="D16" s="470">
        <v>0.106</v>
      </c>
      <c r="E16" s="471">
        <v>8.4000000000000005E-2</v>
      </c>
      <c r="F16" s="471">
        <v>0.111</v>
      </c>
      <c r="G16" s="469">
        <v>0</v>
      </c>
      <c r="H16" s="472">
        <v>0.222</v>
      </c>
      <c r="I16" s="471">
        <v>0.09</v>
      </c>
      <c r="J16" s="473">
        <v>0.04</v>
      </c>
      <c r="K16" s="470">
        <v>6.8000000000000005E-2</v>
      </c>
      <c r="L16" s="471">
        <v>0.13500000000000001</v>
      </c>
      <c r="M16" s="469">
        <v>7.4999999999999997E-2</v>
      </c>
      <c r="N16" s="474">
        <v>8.4000000000000005E-2</v>
      </c>
      <c r="O16" s="475">
        <v>0.20380000000000001</v>
      </c>
      <c r="P16" s="476">
        <v>5.6899999999999999E-2</v>
      </c>
    </row>
    <row r="17" spans="1:15" s="8" customFormat="1" ht="13.95" customHeight="1">
      <c r="A17"/>
      <c r="B17" s="1424" t="s">
        <v>890</v>
      </c>
      <c r="C17" s="1424"/>
      <c r="D17" s="1424"/>
      <c r="E17" s="1424"/>
      <c r="F17" s="1424"/>
      <c r="G17" s="1424"/>
      <c r="H17" s="1424"/>
      <c r="I17" s="1424"/>
      <c r="J17" s="1424"/>
      <c r="K17" s="1424"/>
      <c r="L17" s="1424"/>
      <c r="M17" s="1424"/>
      <c r="N17" s="1424"/>
      <c r="O17" s="1424"/>
    </row>
    <row r="18" spans="1:15" s="8" customFormat="1" ht="13.95" customHeight="1">
      <c r="A18"/>
      <c r="B18" s="1424" t="s">
        <v>891</v>
      </c>
      <c r="C18" s="1424"/>
      <c r="D18" s="1424"/>
      <c r="E18" s="1424"/>
      <c r="F18" s="1424"/>
      <c r="G18" s="1424"/>
      <c r="H18" s="1424"/>
      <c r="I18" s="1424"/>
      <c r="J18" s="1424"/>
      <c r="K18" s="1424"/>
      <c r="L18" s="1424"/>
      <c r="M18" s="1424"/>
      <c r="N18" s="1424"/>
      <c r="O18" s="1424"/>
    </row>
    <row r="19" spans="1:15" s="8" customFormat="1" ht="13.95" customHeight="1">
      <c r="A19"/>
      <c r="B19" s="1424" t="s">
        <v>892</v>
      </c>
      <c r="C19" s="1424"/>
      <c r="D19" s="1424"/>
      <c r="E19" s="1424"/>
      <c r="F19" s="1424"/>
      <c r="G19" s="1424"/>
      <c r="H19" s="1424"/>
      <c r="I19" s="1424"/>
      <c r="J19" s="1424"/>
      <c r="K19" s="1424"/>
      <c r="L19" s="1424"/>
      <c r="M19" s="1424"/>
      <c r="N19" s="1424"/>
      <c r="O19" s="1424"/>
    </row>
    <row r="20" spans="1:15" ht="7.95" customHeight="1">
      <c r="B20" s="43"/>
      <c r="C20" s="43"/>
      <c r="D20" s="43"/>
      <c r="E20" s="43"/>
      <c r="F20" s="43"/>
      <c r="G20" s="43"/>
      <c r="H20" s="43"/>
      <c r="I20" s="43"/>
      <c r="J20" s="43"/>
      <c r="K20" s="43"/>
    </row>
    <row r="21" spans="1:15" ht="17.399999999999999" thickBot="1">
      <c r="B21" s="1225" t="s">
        <v>893</v>
      </c>
      <c r="C21" s="1440"/>
      <c r="D21" s="1440"/>
      <c r="E21" s="1440"/>
      <c r="F21" s="1440"/>
      <c r="G21" s="1440"/>
      <c r="H21" s="1440"/>
      <c r="I21" s="1440"/>
      <c r="J21" s="1440"/>
    </row>
    <row r="22" spans="1:15" ht="14.4" customHeight="1">
      <c r="B22" s="737"/>
      <c r="C22" s="738">
        <v>2024</v>
      </c>
      <c r="D22" s="738">
        <v>2023</v>
      </c>
      <c r="E22" s="738">
        <v>2022</v>
      </c>
      <c r="F22" s="738">
        <v>2021</v>
      </c>
      <c r="G22" s="1038">
        <v>2020</v>
      </c>
    </row>
    <row r="23" spans="1:15" ht="31.95" customHeight="1">
      <c r="B23" s="196" t="s">
        <v>894</v>
      </c>
      <c r="C23" s="197">
        <v>0.44</v>
      </c>
      <c r="D23" s="197">
        <v>0.16</v>
      </c>
      <c r="E23" s="197">
        <v>0.1</v>
      </c>
      <c r="F23" s="197">
        <v>0.22</v>
      </c>
      <c r="G23" s="1039">
        <v>0.25</v>
      </c>
    </row>
    <row r="24" spans="1:15" ht="22.2" customHeight="1">
      <c r="B24" s="1248" t="s">
        <v>895</v>
      </c>
      <c r="C24" s="1248"/>
      <c r="D24" s="1248"/>
      <c r="E24" s="1248"/>
      <c r="F24" s="1248"/>
      <c r="G24" s="1248"/>
      <c r="H24" s="145"/>
      <c r="K24" s="150"/>
    </row>
    <row r="25" spans="1:15" ht="15" customHeight="1">
      <c r="B25" s="1171" t="s">
        <v>896</v>
      </c>
      <c r="C25" s="1171"/>
      <c r="D25" s="1171"/>
      <c r="E25" s="1171"/>
      <c r="F25" s="1171"/>
      <c r="G25" s="1171"/>
      <c r="H25" s="145"/>
      <c r="K25" s="150"/>
    </row>
    <row r="26" spans="1:15" ht="7.95" customHeight="1">
      <c r="B26" s="43"/>
      <c r="C26" s="43"/>
      <c r="D26" s="43"/>
      <c r="E26" s="43"/>
      <c r="F26" s="43"/>
      <c r="G26" s="43"/>
      <c r="H26" s="43"/>
      <c r="I26" s="43"/>
      <c r="J26" s="43"/>
      <c r="K26" s="43"/>
    </row>
    <row r="27" spans="1:15" ht="18" customHeight="1" thickBot="1">
      <c r="B27" s="1218" t="s">
        <v>897</v>
      </c>
      <c r="C27" s="1218"/>
      <c r="D27" s="1218"/>
      <c r="E27" s="1218"/>
      <c r="F27" s="1218"/>
      <c r="G27" s="1218"/>
      <c r="H27" s="1218"/>
      <c r="I27" s="1218"/>
      <c r="J27" s="1218"/>
      <c r="K27" s="1218"/>
      <c r="L27" s="1218"/>
      <c r="M27" s="314"/>
      <c r="N27" s="314"/>
      <c r="O27" s="314"/>
    </row>
    <row r="28" spans="1:15">
      <c r="B28" s="739"/>
      <c r="C28" s="740"/>
      <c r="D28" s="1432" t="s">
        <v>816</v>
      </c>
      <c r="E28" s="1433"/>
      <c r="F28" s="1434"/>
      <c r="G28" s="1432" t="s">
        <v>809</v>
      </c>
      <c r="H28" s="1433"/>
      <c r="I28" s="1434"/>
      <c r="J28" s="1432" t="s">
        <v>883</v>
      </c>
      <c r="K28" s="1433"/>
      <c r="L28" s="1435"/>
    </row>
    <row r="29" spans="1:15" ht="25.2" customHeight="1">
      <c r="B29" s="741"/>
      <c r="C29" s="742" t="s">
        <v>159</v>
      </c>
      <c r="D29" s="742" t="s">
        <v>782</v>
      </c>
      <c r="E29" s="742" t="s">
        <v>783</v>
      </c>
      <c r="F29" s="742" t="s">
        <v>821</v>
      </c>
      <c r="G29" s="742" t="s">
        <v>810</v>
      </c>
      <c r="H29" s="742" t="s">
        <v>811</v>
      </c>
      <c r="I29" s="742" t="s">
        <v>885</v>
      </c>
      <c r="J29" s="742" t="s">
        <v>830</v>
      </c>
      <c r="K29" s="742" t="s">
        <v>831</v>
      </c>
      <c r="L29" s="743" t="s">
        <v>322</v>
      </c>
    </row>
    <row r="30" spans="1:15" ht="12" customHeight="1">
      <c r="B30" s="1455">
        <v>2024</v>
      </c>
      <c r="C30" s="1456"/>
      <c r="D30" s="1456"/>
      <c r="E30" s="1456"/>
      <c r="F30" s="1456"/>
      <c r="G30" s="1456"/>
      <c r="H30" s="1456"/>
      <c r="I30" s="1456"/>
      <c r="J30" s="1456"/>
      <c r="K30" s="1456"/>
      <c r="L30" s="1457"/>
    </row>
    <row r="31" spans="1:15" s="8" customFormat="1" ht="13.95" customHeight="1">
      <c r="A31"/>
      <c r="B31" s="481" t="s">
        <v>898</v>
      </c>
      <c r="C31" s="478">
        <v>936</v>
      </c>
      <c r="D31" s="462">
        <v>248</v>
      </c>
      <c r="E31" s="462">
        <v>687</v>
      </c>
      <c r="F31" s="462">
        <v>1</v>
      </c>
      <c r="G31" s="462">
        <v>92</v>
      </c>
      <c r="H31" s="462">
        <v>570</v>
      </c>
      <c r="I31" s="462">
        <v>274</v>
      </c>
      <c r="J31" s="462">
        <v>353</v>
      </c>
      <c r="K31" s="462">
        <v>321</v>
      </c>
      <c r="L31" s="482">
        <v>262</v>
      </c>
    </row>
    <row r="32" spans="1:15" s="8" customFormat="1" ht="29.4" hidden="1" customHeight="1">
      <c r="A32" s="6"/>
      <c r="B32" s="453" t="s">
        <v>899</v>
      </c>
      <c r="C32" s="479">
        <v>7255</v>
      </c>
      <c r="D32" s="480">
        <v>1774</v>
      </c>
      <c r="E32" s="480">
        <v>5463</v>
      </c>
      <c r="F32" s="462">
        <v>9</v>
      </c>
      <c r="G32" s="462">
        <v>689</v>
      </c>
      <c r="H32" s="480">
        <v>4748</v>
      </c>
      <c r="I32" s="480">
        <v>1818</v>
      </c>
      <c r="J32" s="480">
        <v>3647</v>
      </c>
      <c r="K32" s="480">
        <v>2194</v>
      </c>
      <c r="L32" s="483">
        <v>1414</v>
      </c>
    </row>
    <row r="33" spans="1:15" s="8" customFormat="1" ht="13.95" customHeight="1" thickBot="1">
      <c r="A33" s="6"/>
      <c r="B33" s="484" t="s">
        <v>900</v>
      </c>
      <c r="C33" s="485">
        <v>0.129</v>
      </c>
      <c r="D33" s="485">
        <v>0.14000000000000001</v>
      </c>
      <c r="E33" s="485">
        <v>0.126</v>
      </c>
      <c r="F33" s="485">
        <v>0.111</v>
      </c>
      <c r="G33" s="485">
        <v>0.13400000000000001</v>
      </c>
      <c r="H33" s="485">
        <v>0.12</v>
      </c>
      <c r="I33" s="485">
        <v>0.151</v>
      </c>
      <c r="J33" s="485">
        <v>9.7000000000000003E-2</v>
      </c>
      <c r="K33" s="485">
        <v>0.14599999999999999</v>
      </c>
      <c r="L33" s="486">
        <v>0.185</v>
      </c>
    </row>
    <row r="34" spans="1:15">
      <c r="A34" s="6"/>
      <c r="B34" s="1423" t="s">
        <v>901</v>
      </c>
      <c r="C34" s="1423"/>
      <c r="D34" s="1423"/>
      <c r="E34" s="1423"/>
      <c r="F34" s="1423"/>
      <c r="G34" s="1423"/>
      <c r="H34" s="1423"/>
      <c r="I34" s="1423"/>
      <c r="J34" s="1423"/>
      <c r="K34" s="1423"/>
      <c r="L34" s="1423"/>
      <c r="M34" s="748"/>
      <c r="N34" s="748"/>
      <c r="O34" s="748"/>
    </row>
    <row r="35" spans="1:15">
      <c r="B35" s="1424" t="s">
        <v>902</v>
      </c>
      <c r="C35" s="1424"/>
      <c r="D35" s="1424"/>
      <c r="E35" s="1424"/>
      <c r="F35" s="1424"/>
      <c r="G35" s="1424"/>
      <c r="H35" s="1424"/>
      <c r="I35" s="1424"/>
      <c r="J35" s="1424"/>
      <c r="K35" s="1424"/>
      <c r="L35" s="1424"/>
      <c r="M35" s="748"/>
      <c r="N35" s="748"/>
      <c r="O35" s="748"/>
    </row>
    <row r="36" spans="1:15" ht="7.95" customHeight="1">
      <c r="B36" s="43"/>
      <c r="C36" s="43"/>
      <c r="D36" s="43"/>
      <c r="E36" s="43"/>
      <c r="F36" s="43"/>
      <c r="G36" s="43"/>
      <c r="H36" s="43"/>
      <c r="I36" s="43"/>
      <c r="J36" s="43"/>
      <c r="K36" s="43"/>
    </row>
    <row r="37" spans="1:15" ht="15.6" customHeight="1" thickBot="1">
      <c r="B37" s="1219" t="s">
        <v>903</v>
      </c>
      <c r="C37" s="1219"/>
      <c r="D37" s="1219"/>
      <c r="E37" s="1219"/>
      <c r="F37" s="1219"/>
      <c r="G37" s="1219"/>
      <c r="H37" s="1219"/>
      <c r="I37" s="1219"/>
      <c r="J37" s="1219"/>
      <c r="K37" s="1219"/>
      <c r="L37" s="1219"/>
      <c r="M37" s="1219"/>
      <c r="N37" s="1219"/>
    </row>
    <row r="38" spans="1:15" ht="15" thickBot="1">
      <c r="B38" s="1428"/>
      <c r="C38" s="1350">
        <v>2024</v>
      </c>
      <c r="D38" s="1195"/>
      <c r="E38" s="1196"/>
      <c r="F38"/>
    </row>
    <row r="39" spans="1:15" ht="16.2" customHeight="1">
      <c r="B39" s="1428"/>
      <c r="C39" s="712" t="s">
        <v>782</v>
      </c>
      <c r="D39" s="596" t="s">
        <v>783</v>
      </c>
      <c r="E39" s="711" t="s">
        <v>821</v>
      </c>
      <c r="F39"/>
    </row>
    <row r="40" spans="1:15" ht="30.6" customHeight="1">
      <c r="B40" s="317" t="s">
        <v>904</v>
      </c>
      <c r="C40" s="487">
        <v>44</v>
      </c>
      <c r="D40" s="155">
        <v>50</v>
      </c>
      <c r="E40" s="923" t="s">
        <v>452</v>
      </c>
      <c r="F40" s="8"/>
    </row>
    <row r="41" spans="1:15" ht="42">
      <c r="B41" s="317" t="s">
        <v>905</v>
      </c>
      <c r="C41" s="487">
        <v>23</v>
      </c>
      <c r="D41" s="155">
        <v>55</v>
      </c>
      <c r="E41" s="923" t="s">
        <v>452</v>
      </c>
      <c r="F41" s="8"/>
    </row>
    <row r="42" spans="1:15" ht="66">
      <c r="B42" s="317" t="s">
        <v>906</v>
      </c>
      <c r="C42" s="487">
        <v>24</v>
      </c>
      <c r="D42" s="155">
        <v>48</v>
      </c>
      <c r="E42" s="923" t="s">
        <v>452</v>
      </c>
      <c r="F42"/>
    </row>
    <row r="43" spans="1:15" ht="30" customHeight="1">
      <c r="B43" s="317" t="s">
        <v>907</v>
      </c>
      <c r="C43" s="488">
        <v>0.52300000000000002</v>
      </c>
      <c r="D43" s="834">
        <v>1.1000000000000001</v>
      </c>
      <c r="E43" s="923" t="s">
        <v>452</v>
      </c>
      <c r="F43"/>
    </row>
    <row r="44" spans="1:15" ht="29.4" thickBot="1">
      <c r="A44" s="6"/>
      <c r="B44" s="318" t="s">
        <v>908</v>
      </c>
      <c r="C44" s="1036">
        <v>0.75</v>
      </c>
      <c r="D44" s="1037">
        <v>0.88900000000000001</v>
      </c>
      <c r="E44" s="926" t="s">
        <v>452</v>
      </c>
      <c r="F44"/>
    </row>
    <row r="45" spans="1:15" ht="12" customHeight="1">
      <c r="A45" s="6"/>
      <c r="B45" s="1160" t="s">
        <v>909</v>
      </c>
      <c r="C45" s="1160"/>
      <c r="D45" s="1160"/>
      <c r="E45" s="1160"/>
      <c r="F45" s="1"/>
      <c r="G45" s="1"/>
      <c r="H45" s="1"/>
      <c r="I45" s="1"/>
      <c r="J45" s="1"/>
      <c r="K45" s="1"/>
      <c r="L45" s="1"/>
      <c r="M45" s="1"/>
      <c r="N45" s="1"/>
      <c r="O45" s="7"/>
    </row>
    <row r="46" spans="1:15" ht="12" customHeight="1">
      <c r="A46" s="6"/>
      <c r="B46" s="1465" t="s">
        <v>910</v>
      </c>
      <c r="C46" s="1465"/>
      <c r="D46" s="1465"/>
      <c r="E46" s="1465"/>
      <c r="F46" s="132"/>
      <c r="G46" s="132"/>
      <c r="H46" s="132"/>
      <c r="I46" s="132"/>
      <c r="J46" s="132"/>
      <c r="K46" s="132"/>
      <c r="L46" s="132"/>
      <c r="M46" s="132"/>
      <c r="N46" s="132"/>
      <c r="O46" s="132"/>
    </row>
    <row r="47" spans="1:15" ht="51.6" customHeight="1">
      <c r="B47" s="1224" t="s">
        <v>911</v>
      </c>
      <c r="C47" s="1224"/>
      <c r="D47" s="1224"/>
      <c r="E47" s="1224"/>
      <c r="F47" s="26"/>
      <c r="G47" s="26"/>
      <c r="H47" s="26"/>
      <c r="I47" s="26"/>
      <c r="J47" s="26"/>
      <c r="K47" s="26"/>
      <c r="L47" s="26"/>
      <c r="M47" s="26"/>
      <c r="N47" s="26"/>
      <c r="O47" s="26"/>
    </row>
    <row r="48" spans="1:15" ht="34.200000000000003" customHeight="1">
      <c r="B48" s="1176" t="s">
        <v>912</v>
      </c>
      <c r="C48" s="1176"/>
      <c r="D48" s="1176"/>
      <c r="E48" s="1176"/>
      <c r="F48" s="1"/>
      <c r="G48" s="1"/>
      <c r="H48" s="1"/>
      <c r="I48" s="1"/>
      <c r="J48" s="1"/>
      <c r="K48" s="1"/>
      <c r="L48" s="1"/>
      <c r="M48" s="1"/>
      <c r="N48" s="1"/>
      <c r="O48" s="7"/>
    </row>
    <row r="49" spans="1:24" ht="7.95" customHeight="1">
      <c r="B49" s="43"/>
      <c r="C49" s="43"/>
      <c r="D49" s="43"/>
      <c r="E49" s="43"/>
      <c r="F49" s="43"/>
      <c r="G49" s="43"/>
      <c r="H49" s="43"/>
      <c r="I49" s="43"/>
      <c r="J49" s="43"/>
      <c r="K49" s="43"/>
    </row>
    <row r="50" spans="1:24" ht="16.350000000000001" customHeight="1" thickBot="1">
      <c r="B50" s="1429" t="s">
        <v>913</v>
      </c>
      <c r="C50" s="1429"/>
      <c r="D50" s="1429"/>
      <c r="E50" s="1429"/>
      <c r="F50" s="1429"/>
      <c r="G50" s="1429"/>
      <c r="H50" s="1429"/>
      <c r="I50" s="1429"/>
      <c r="J50" s="319"/>
      <c r="W50" s="24"/>
      <c r="X50" s="24"/>
    </row>
    <row r="51" spans="1:24">
      <c r="B51" s="1032"/>
      <c r="C51" s="610">
        <v>2024</v>
      </c>
      <c r="D51" s="610">
        <v>2023</v>
      </c>
      <c r="E51" s="610">
        <v>2022</v>
      </c>
      <c r="F51" s="610">
        <v>2021</v>
      </c>
      <c r="G51" s="609">
        <v>2020</v>
      </c>
    </row>
    <row r="52" spans="1:24" ht="26.4">
      <c r="B52" s="202" t="s">
        <v>914</v>
      </c>
      <c r="C52" s="489">
        <v>31</v>
      </c>
      <c r="D52" s="110">
        <v>67</v>
      </c>
      <c r="E52" s="110">
        <v>46</v>
      </c>
      <c r="F52" s="110">
        <v>36</v>
      </c>
      <c r="G52" s="1033">
        <v>34</v>
      </c>
    </row>
    <row r="53" spans="1:24" ht="32.700000000000003" customHeight="1" thickBot="1">
      <c r="B53" s="201" t="s">
        <v>915</v>
      </c>
      <c r="C53" s="1034">
        <v>4000</v>
      </c>
      <c r="D53" s="204">
        <v>5100</v>
      </c>
      <c r="E53" s="204">
        <v>3600</v>
      </c>
      <c r="F53" s="204">
        <v>3200</v>
      </c>
      <c r="G53" s="1035">
        <v>3300</v>
      </c>
    </row>
    <row r="54" spans="1:24" ht="21.6" customHeight="1">
      <c r="B54" s="1464" t="s">
        <v>916</v>
      </c>
      <c r="C54" s="1464"/>
      <c r="D54" s="1464"/>
      <c r="E54" s="1464"/>
      <c r="F54" s="1464"/>
      <c r="G54" s="1464"/>
      <c r="H54" s="747"/>
      <c r="I54" s="747"/>
      <c r="J54" s="747"/>
      <c r="K54" s="132"/>
      <c r="L54" s="132"/>
      <c r="M54" s="132"/>
      <c r="N54" s="132"/>
    </row>
    <row r="55" spans="1:24" ht="13.2" customHeight="1">
      <c r="A55" s="6"/>
      <c r="B55" s="1464" t="s">
        <v>917</v>
      </c>
      <c r="C55" s="1464"/>
      <c r="D55" s="1464"/>
      <c r="E55" s="1464"/>
      <c r="F55" s="1464"/>
      <c r="G55" s="1464"/>
      <c r="H55" s="747"/>
      <c r="I55" s="747"/>
    </row>
    <row r="56" spans="1:24" ht="7.95" customHeight="1">
      <c r="B56" s="43"/>
      <c r="C56" s="43"/>
      <c r="D56" s="43"/>
      <c r="E56" s="43"/>
      <c r="F56" s="43"/>
      <c r="G56" s="43"/>
      <c r="H56" s="43"/>
      <c r="I56" s="43"/>
      <c r="J56" s="43"/>
      <c r="K56" s="43"/>
    </row>
    <row r="57" spans="1:24" s="8" customFormat="1" ht="16.2">
      <c r="A57" s="6"/>
      <c r="B57" s="1218" t="s">
        <v>918</v>
      </c>
      <c r="C57" s="1218"/>
      <c r="D57" s="1218"/>
      <c r="E57" s="1218"/>
      <c r="F57" s="1218"/>
    </row>
    <row r="58" spans="1:24" s="8" customFormat="1" ht="14.4" customHeight="1">
      <c r="A58" s="6"/>
      <c r="B58" s="1425" t="s">
        <v>352</v>
      </c>
      <c r="C58" s="1427">
        <v>2024</v>
      </c>
      <c r="D58" s="1427"/>
      <c r="E58" s="320"/>
    </row>
    <row r="59" spans="1:24" s="8" customFormat="1">
      <c r="A59" s="6"/>
      <c r="B59" s="1426"/>
      <c r="C59" s="596" t="s">
        <v>783</v>
      </c>
      <c r="D59" s="596" t="s">
        <v>782</v>
      </c>
      <c r="E59" s="321"/>
    </row>
    <row r="60" spans="1:24" s="8" customFormat="1" ht="15.6" customHeight="1">
      <c r="A60" s="6"/>
      <c r="B60" s="322" t="s">
        <v>802</v>
      </c>
      <c r="C60" s="222">
        <v>8</v>
      </c>
      <c r="D60" s="222">
        <v>12</v>
      </c>
      <c r="E60" s="323"/>
    </row>
    <row r="61" spans="1:24" s="8" customFormat="1" ht="15.6" customHeight="1">
      <c r="A61" s="6"/>
      <c r="B61" s="322" t="s">
        <v>803</v>
      </c>
      <c r="C61" s="222">
        <v>48</v>
      </c>
      <c r="D61" s="222">
        <v>32</v>
      </c>
      <c r="E61" s="323"/>
    </row>
    <row r="62" spans="1:24" s="8" customFormat="1" ht="24.6" customHeight="1">
      <c r="A62" s="6"/>
      <c r="B62" s="324" t="s">
        <v>842</v>
      </c>
      <c r="C62" s="222">
        <v>50</v>
      </c>
      <c r="D62" s="222">
        <v>43</v>
      </c>
      <c r="E62" s="323"/>
    </row>
    <row r="63" spans="1:24" s="8" customFormat="1" ht="30.6" customHeight="1">
      <c r="A63" s="6"/>
      <c r="B63" s="1224" t="s">
        <v>919</v>
      </c>
      <c r="C63" s="1224"/>
      <c r="D63" s="1224"/>
      <c r="E63" s="26"/>
      <c r="F63" s="26"/>
      <c r="G63" s="26"/>
    </row>
    <row r="64" spans="1:24" s="24" customFormat="1" ht="20.399999999999999" customHeight="1">
      <c r="A64" s="6"/>
      <c r="B64" s="1176" t="s">
        <v>920</v>
      </c>
      <c r="C64" s="1176"/>
      <c r="D64" s="1176"/>
      <c r="E64" s="1"/>
      <c r="F64" s="1"/>
      <c r="G64" s="1"/>
      <c r="H64" s="22"/>
      <c r="I64" s="11"/>
      <c r="J64"/>
      <c r="K64"/>
      <c r="L64"/>
      <c r="M64"/>
      <c r="N64"/>
      <c r="O64"/>
      <c r="P64"/>
      <c r="Q64"/>
      <c r="R64"/>
      <c r="S64"/>
      <c r="T64"/>
      <c r="U64"/>
      <c r="V64"/>
      <c r="W64"/>
      <c r="X64"/>
    </row>
    <row r="65" spans="1:24">
      <c r="A65" s="6"/>
      <c r="B65" s="1160" t="s">
        <v>921</v>
      </c>
      <c r="C65" s="1160"/>
      <c r="D65" s="1160"/>
      <c r="E65" s="7"/>
      <c r="F65" s="1"/>
      <c r="G65" s="1"/>
      <c r="H65" s="1"/>
      <c r="I65" s="1"/>
      <c r="J65" s="1"/>
      <c r="K65" s="1"/>
      <c r="L65" s="1"/>
      <c r="M65" s="1"/>
      <c r="N65" s="1"/>
      <c r="O65" s="1"/>
      <c r="P65" s="1"/>
      <c r="Q65" s="1"/>
    </row>
    <row r="66" spans="1:24" ht="7.95" customHeight="1">
      <c r="B66" s="43"/>
      <c r="C66" s="43"/>
      <c r="D66" s="43"/>
      <c r="E66" s="43"/>
      <c r="F66" s="43"/>
      <c r="G66" s="43"/>
      <c r="H66" s="43"/>
      <c r="I66" s="43"/>
      <c r="J66" s="43"/>
      <c r="K66" s="43"/>
    </row>
    <row r="67" spans="1:24" ht="16.8" thickBot="1">
      <c r="A67" s="6"/>
      <c r="B67" s="1218" t="s">
        <v>922</v>
      </c>
      <c r="C67" s="1218"/>
      <c r="D67" s="1218"/>
      <c r="E67" s="1218"/>
      <c r="F67" s="1218"/>
      <c r="G67" s="490"/>
      <c r="H67" s="1"/>
      <c r="I67" s="1"/>
      <c r="J67" s="1"/>
      <c r="K67" s="1"/>
      <c r="L67" s="1"/>
      <c r="M67" s="1"/>
      <c r="N67" s="1"/>
      <c r="O67" s="1"/>
      <c r="P67" s="1"/>
      <c r="Q67" s="1"/>
    </row>
    <row r="68" spans="1:24">
      <c r="A68" s="6"/>
      <c r="B68" s="744"/>
      <c r="C68" s="706">
        <v>2024</v>
      </c>
      <c r="D68" s="491"/>
      <c r="E68" s="491"/>
      <c r="F68" s="490"/>
      <c r="G68" s="490"/>
      <c r="H68" s="1"/>
      <c r="I68" s="1"/>
      <c r="J68" s="1"/>
      <c r="K68" s="1"/>
      <c r="L68" s="1"/>
      <c r="M68" s="1"/>
      <c r="N68" s="1"/>
      <c r="O68" s="1"/>
      <c r="P68" s="1"/>
      <c r="Q68" s="1"/>
    </row>
    <row r="69" spans="1:24" ht="27" thickBot="1">
      <c r="A69" s="6"/>
      <c r="B69" s="492" t="s">
        <v>923</v>
      </c>
      <c r="C69" s="493">
        <v>2</v>
      </c>
      <c r="D69" s="494"/>
      <c r="E69" s="490"/>
      <c r="F69" s="495"/>
      <c r="G69" s="495"/>
      <c r="H69" s="1"/>
      <c r="I69" s="1"/>
      <c r="J69" s="1"/>
      <c r="K69" s="1"/>
      <c r="L69" s="1"/>
      <c r="M69" s="1"/>
      <c r="N69" s="1"/>
      <c r="O69" s="1"/>
      <c r="P69" s="1"/>
      <c r="Q69" s="1"/>
    </row>
    <row r="70" spans="1:24" ht="22.95" customHeight="1">
      <c r="A70" s="6"/>
      <c r="B70" s="1224" t="s">
        <v>924</v>
      </c>
      <c r="C70" s="1224"/>
      <c r="D70" s="1224"/>
      <c r="E70" s="26"/>
      <c r="F70" s="26"/>
      <c r="G70" s="26"/>
      <c r="H70" s="1"/>
      <c r="I70" s="1"/>
      <c r="J70" s="1"/>
      <c r="K70" s="1"/>
      <c r="L70" s="1"/>
      <c r="M70" s="1"/>
      <c r="N70" s="1"/>
      <c r="O70" s="1"/>
      <c r="P70" s="1"/>
      <c r="Q70" s="1"/>
    </row>
    <row r="71" spans="1:24" ht="22.95" customHeight="1">
      <c r="A71" s="6"/>
      <c r="B71" s="1224" t="s">
        <v>925</v>
      </c>
      <c r="C71" s="1224"/>
      <c r="D71" s="1224"/>
      <c r="E71" s="26"/>
      <c r="F71" s="10"/>
      <c r="G71" s="10"/>
      <c r="H71" s="1"/>
      <c r="I71" s="1"/>
      <c r="J71" s="1"/>
      <c r="K71" s="1"/>
      <c r="L71" s="1"/>
      <c r="M71" s="1"/>
      <c r="N71" s="1"/>
      <c r="O71" s="1"/>
      <c r="P71" s="1"/>
      <c r="Q71" s="1"/>
    </row>
    <row r="72" spans="1:24" ht="7.95" customHeight="1">
      <c r="B72" s="43"/>
      <c r="C72" s="43"/>
      <c r="D72" s="43"/>
      <c r="E72" s="43"/>
      <c r="F72" s="43"/>
      <c r="G72" s="43"/>
      <c r="H72" s="43"/>
      <c r="I72" s="43"/>
      <c r="J72" s="43"/>
      <c r="K72" s="43"/>
    </row>
    <row r="73" spans="1:24" ht="17.399999999999999" thickBot="1">
      <c r="B73" s="300" t="s">
        <v>926</v>
      </c>
      <c r="C73" s="300"/>
      <c r="D73" s="300"/>
      <c r="E73" s="300"/>
      <c r="F73" s="134"/>
      <c r="G73" s="134"/>
      <c r="H73" s="134"/>
      <c r="I73" s="134"/>
      <c r="J73" s="134"/>
      <c r="K73" s="134"/>
      <c r="L73" s="7"/>
      <c r="M73" s="7"/>
      <c r="N73" s="7"/>
      <c r="O73" s="7"/>
    </row>
    <row r="74" spans="1:24" ht="13.2" customHeight="1">
      <c r="B74" s="745"/>
      <c r="C74" s="746">
        <v>2022</v>
      </c>
      <c r="D74" s="7"/>
      <c r="E74" s="7"/>
      <c r="F74" s="7"/>
      <c r="G74" s="7"/>
      <c r="H74" s="7"/>
      <c r="I74" s="7"/>
      <c r="J74" s="7"/>
      <c r="K74" s="7"/>
      <c r="L74" s="7"/>
      <c r="M74" s="7"/>
    </row>
    <row r="75" spans="1:24" s="133" customFormat="1" ht="26.4" customHeight="1" thickBot="1">
      <c r="A75"/>
      <c r="B75" s="203" t="s">
        <v>927</v>
      </c>
      <c r="C75" s="205">
        <v>0.78</v>
      </c>
      <c r="D75" s="7"/>
      <c r="E75" s="7"/>
      <c r="F75" s="7"/>
      <c r="G75" s="7"/>
      <c r="H75" s="7"/>
      <c r="I75" s="7"/>
      <c r="J75" s="7"/>
      <c r="K75" s="7"/>
      <c r="L75" s="7"/>
      <c r="M75" s="7"/>
      <c r="N75"/>
      <c r="O75"/>
      <c r="P75"/>
      <c r="Q75"/>
      <c r="R75"/>
      <c r="S75"/>
      <c r="T75"/>
      <c r="U75"/>
      <c r="V75"/>
      <c r="W75"/>
    </row>
    <row r="76" spans="1:24" ht="43.2" customHeight="1">
      <c r="B76" s="1176" t="s">
        <v>928</v>
      </c>
      <c r="C76" s="1176"/>
      <c r="D76" s="1176"/>
      <c r="E76" s="12"/>
      <c r="F76" s="25"/>
      <c r="G76" s="25"/>
      <c r="H76" s="25"/>
      <c r="I76" s="25"/>
      <c r="J76" s="25"/>
      <c r="K76" s="25"/>
      <c r="L76" s="25"/>
      <c r="M76" s="25"/>
      <c r="N76" s="25"/>
      <c r="O76" s="25"/>
      <c r="P76" s="133"/>
      <c r="Q76" s="133"/>
      <c r="X76" s="8"/>
    </row>
    <row r="77" spans="1:24" ht="7.95" customHeight="1">
      <c r="B77" s="43"/>
      <c r="C77" s="43"/>
      <c r="D77" s="43"/>
      <c r="E77" s="43"/>
      <c r="F77" s="43"/>
      <c r="G77" s="43"/>
      <c r="H77" s="43"/>
      <c r="I77" s="43"/>
      <c r="J77" s="43"/>
      <c r="K77" s="43"/>
    </row>
    <row r="78" spans="1:24" ht="17.399999999999999" thickBot="1">
      <c r="B78" s="161" t="s">
        <v>929</v>
      </c>
      <c r="C78" s="161"/>
      <c r="D78" s="161"/>
      <c r="E78" s="161"/>
      <c r="F78" s="161"/>
      <c r="G78" s="161"/>
      <c r="H78" s="161"/>
      <c r="I78" s="161"/>
      <c r="J78" s="161"/>
      <c r="K78" s="161"/>
      <c r="L78" s="161"/>
      <c r="M78" s="161"/>
      <c r="N78" s="161"/>
      <c r="O78" s="161"/>
      <c r="P78" s="161"/>
      <c r="Q78" s="161"/>
    </row>
    <row r="79" spans="1:24">
      <c r="A79" s="6"/>
      <c r="B79" s="1419" t="s">
        <v>930</v>
      </c>
      <c r="C79" s="1421">
        <v>2024</v>
      </c>
      <c r="D79" s="1422"/>
      <c r="E79" s="1410">
        <v>2023</v>
      </c>
      <c r="F79" s="1418"/>
      <c r="G79" s="1410">
        <v>2022</v>
      </c>
      <c r="H79" s="1418"/>
      <c r="I79" s="1410">
        <v>2021</v>
      </c>
      <c r="J79" s="1411"/>
      <c r="M79" s="133"/>
    </row>
    <row r="80" spans="1:24">
      <c r="A80" s="6"/>
      <c r="B80" s="1420"/>
      <c r="C80" s="616" t="s">
        <v>782</v>
      </c>
      <c r="D80" s="616" t="s">
        <v>783</v>
      </c>
      <c r="E80" s="596" t="s">
        <v>782</v>
      </c>
      <c r="F80" s="596" t="s">
        <v>783</v>
      </c>
      <c r="G80" s="596" t="s">
        <v>782</v>
      </c>
      <c r="H80" s="596" t="s">
        <v>783</v>
      </c>
      <c r="I80" s="596" t="s">
        <v>782</v>
      </c>
      <c r="J80" s="711" t="s">
        <v>783</v>
      </c>
      <c r="K80" s="133"/>
      <c r="L80" s="133"/>
    </row>
    <row r="81" spans="1:21">
      <c r="A81" s="6"/>
      <c r="B81" s="188" t="s">
        <v>215</v>
      </c>
      <c r="C81" s="222" t="s">
        <v>931</v>
      </c>
      <c r="D81" s="222" t="s">
        <v>931</v>
      </c>
      <c r="E81" s="62" t="s">
        <v>932</v>
      </c>
      <c r="F81" s="62" t="s">
        <v>932</v>
      </c>
      <c r="G81" s="62" t="s">
        <v>932</v>
      </c>
      <c r="H81" s="62" t="s">
        <v>932</v>
      </c>
      <c r="I81" s="62" t="s">
        <v>933</v>
      </c>
      <c r="J81" s="192" t="s">
        <v>933</v>
      </c>
    </row>
    <row r="82" spans="1:21">
      <c r="A82" s="6"/>
      <c r="B82" s="188" t="s">
        <v>792</v>
      </c>
      <c r="C82" s="222" t="s">
        <v>934</v>
      </c>
      <c r="D82" s="222" t="s">
        <v>934</v>
      </c>
      <c r="E82" s="62" t="s">
        <v>935</v>
      </c>
      <c r="F82" s="62" t="s">
        <v>935</v>
      </c>
      <c r="G82" s="62" t="s">
        <v>936</v>
      </c>
      <c r="H82" s="62" t="s">
        <v>936</v>
      </c>
      <c r="I82" s="62" t="s">
        <v>934</v>
      </c>
      <c r="J82" s="192" t="s">
        <v>934</v>
      </c>
    </row>
    <row r="83" spans="1:21" ht="15" thickBot="1">
      <c r="A83" s="6"/>
      <c r="B83" s="189" t="s">
        <v>229</v>
      </c>
      <c r="C83" s="1031" t="s">
        <v>937</v>
      </c>
      <c r="D83" s="1031" t="s">
        <v>937</v>
      </c>
      <c r="E83" s="206" t="s">
        <v>938</v>
      </c>
      <c r="F83" s="206" t="s">
        <v>938</v>
      </c>
      <c r="G83" s="206" t="s">
        <v>939</v>
      </c>
      <c r="H83" s="206" t="s">
        <v>939</v>
      </c>
      <c r="I83" s="206" t="s">
        <v>940</v>
      </c>
      <c r="J83" s="209" t="s">
        <v>940</v>
      </c>
    </row>
    <row r="84" spans="1:21" ht="24.6" customHeight="1">
      <c r="A84" s="6"/>
      <c r="B84" s="1338" t="s">
        <v>941</v>
      </c>
      <c r="C84" s="1338"/>
      <c r="D84" s="1338"/>
      <c r="E84" s="1338"/>
      <c r="F84" s="1338"/>
      <c r="G84" s="1338"/>
      <c r="H84" s="1338"/>
      <c r="I84" s="1338"/>
      <c r="J84" s="1338"/>
      <c r="K84" s="9"/>
    </row>
    <row r="85" spans="1:21">
      <c r="A85" s="6"/>
      <c r="B85" s="1" t="s">
        <v>942</v>
      </c>
      <c r="C85" s="1"/>
      <c r="D85" s="1"/>
      <c r="E85" s="1"/>
      <c r="F85" s="1"/>
      <c r="G85" s="1"/>
      <c r="H85" s="1"/>
      <c r="I85" s="1"/>
      <c r="J85" s="1"/>
      <c r="K85" s="1"/>
      <c r="L85" s="1"/>
      <c r="M85" s="1"/>
      <c r="N85" s="1"/>
      <c r="O85" s="1"/>
      <c r="P85" s="1"/>
      <c r="Q85" s="7"/>
    </row>
    <row r="86" spans="1:21">
      <c r="A86" s="6"/>
      <c r="B86" s="10" t="s">
        <v>943</v>
      </c>
      <c r="C86" s="10"/>
      <c r="D86" s="10"/>
      <c r="E86" s="10"/>
      <c r="F86" s="10"/>
      <c r="G86" s="10"/>
      <c r="H86" s="10"/>
      <c r="I86" s="10"/>
      <c r="J86" s="10"/>
      <c r="K86" s="10"/>
      <c r="L86" s="10"/>
      <c r="M86" s="10"/>
      <c r="N86" s="10"/>
      <c r="O86" s="10"/>
      <c r="P86" s="10"/>
      <c r="Q86" s="9"/>
    </row>
    <row r="87" spans="1:21">
      <c r="A87" s="6"/>
      <c r="B87" s="10" t="s">
        <v>944</v>
      </c>
      <c r="C87" s="10"/>
      <c r="D87" s="10"/>
      <c r="E87" s="10"/>
      <c r="F87" s="10"/>
      <c r="G87" s="10"/>
      <c r="H87" s="10"/>
      <c r="I87" s="10"/>
      <c r="J87" s="10"/>
      <c r="K87" s="10"/>
      <c r="L87" s="10"/>
      <c r="M87" s="10"/>
      <c r="N87" s="10"/>
      <c r="O87" s="10"/>
      <c r="P87" s="10"/>
      <c r="Q87" s="9"/>
      <c r="R87" s="133"/>
      <c r="T87" s="8"/>
    </row>
    <row r="88" spans="1:21" ht="7.95" customHeight="1">
      <c r="B88" s="43"/>
      <c r="C88" s="43"/>
      <c r="D88" s="43"/>
      <c r="E88" s="43"/>
      <c r="F88" s="43"/>
      <c r="G88" s="43"/>
      <c r="H88" s="43"/>
      <c r="I88" s="43"/>
      <c r="J88" s="43"/>
      <c r="K88" s="43"/>
    </row>
    <row r="89" spans="1:21" ht="17.399999999999999" thickBot="1">
      <c r="A89" s="6"/>
      <c r="B89" s="1412" t="s">
        <v>945</v>
      </c>
      <c r="C89" s="1412"/>
      <c r="D89" s="1412"/>
      <c r="E89" s="1412"/>
      <c r="F89" s="1412"/>
      <c r="G89" s="1412"/>
      <c r="H89" s="1412"/>
      <c r="I89" s="161"/>
      <c r="J89" s="35"/>
      <c r="S89" s="8"/>
      <c r="U89" s="8"/>
    </row>
    <row r="90" spans="1:21">
      <c r="B90" s="1413" t="s">
        <v>868</v>
      </c>
      <c r="C90" s="1350">
        <v>2024</v>
      </c>
      <c r="D90" s="1196"/>
      <c r="E90" s="1350">
        <v>2023</v>
      </c>
      <c r="F90" s="1196"/>
      <c r="G90" s="1415">
        <v>2022</v>
      </c>
      <c r="H90" s="1410"/>
      <c r="I90" s="1416">
        <v>2021</v>
      </c>
      <c r="J90" s="1417"/>
      <c r="K90" s="35"/>
      <c r="P90" s="8"/>
    </row>
    <row r="91" spans="1:21" ht="41.1" customHeight="1">
      <c r="B91" s="1414"/>
      <c r="C91" s="712" t="s">
        <v>946</v>
      </c>
      <c r="D91" s="711" t="s">
        <v>947</v>
      </c>
      <c r="E91" s="712" t="s">
        <v>946</v>
      </c>
      <c r="F91" s="711" t="s">
        <v>947</v>
      </c>
      <c r="G91" s="600" t="s">
        <v>946</v>
      </c>
      <c r="H91" s="599" t="s">
        <v>947</v>
      </c>
      <c r="I91" s="712" t="s">
        <v>948</v>
      </c>
      <c r="J91" s="711" t="s">
        <v>947</v>
      </c>
    </row>
    <row r="92" spans="1:21" ht="14.4" customHeight="1">
      <c r="B92" s="1461" t="s">
        <v>949</v>
      </c>
      <c r="C92" s="1462"/>
      <c r="D92" s="1462"/>
      <c r="E92" s="1462"/>
      <c r="F92" s="1462"/>
      <c r="G92" s="1462"/>
      <c r="H92" s="1462"/>
      <c r="I92" s="1462"/>
      <c r="J92" s="1463"/>
    </row>
    <row r="93" spans="1:21" ht="16.2" customHeight="1">
      <c r="B93" s="501" t="s">
        <v>802</v>
      </c>
      <c r="C93" s="506" t="s">
        <v>950</v>
      </c>
      <c r="D93" s="507" t="s">
        <v>950</v>
      </c>
      <c r="E93" s="513" t="s">
        <v>951</v>
      </c>
      <c r="F93" s="200" t="s">
        <v>952</v>
      </c>
      <c r="G93" s="503" t="s">
        <v>953</v>
      </c>
      <c r="H93" s="516" t="s">
        <v>954</v>
      </c>
      <c r="I93" s="520" t="s">
        <v>953</v>
      </c>
      <c r="J93" s="192" t="s">
        <v>954</v>
      </c>
      <c r="K93" s="39"/>
    </row>
    <row r="94" spans="1:21">
      <c r="B94" s="501" t="s">
        <v>803</v>
      </c>
      <c r="C94" s="506" t="s">
        <v>955</v>
      </c>
      <c r="D94" s="507" t="s">
        <v>955</v>
      </c>
      <c r="E94" s="514" t="s">
        <v>956</v>
      </c>
      <c r="F94" s="208" t="s">
        <v>957</v>
      </c>
      <c r="G94" s="504" t="s">
        <v>957</v>
      </c>
      <c r="H94" s="517" t="s">
        <v>957</v>
      </c>
      <c r="I94" s="514" t="s">
        <v>957</v>
      </c>
      <c r="J94" s="208" t="s">
        <v>957</v>
      </c>
      <c r="K94" s="39"/>
    </row>
    <row r="95" spans="1:21">
      <c r="B95" s="501" t="s">
        <v>804</v>
      </c>
      <c r="C95" s="506" t="s">
        <v>955</v>
      </c>
      <c r="D95" s="507" t="s">
        <v>950</v>
      </c>
      <c r="E95" s="513" t="s">
        <v>958</v>
      </c>
      <c r="F95" s="200" t="s">
        <v>952</v>
      </c>
      <c r="G95" s="503" t="s">
        <v>953</v>
      </c>
      <c r="H95" s="516" t="s">
        <v>953</v>
      </c>
      <c r="I95" s="514" t="s">
        <v>953</v>
      </c>
      <c r="J95" s="208" t="s">
        <v>953</v>
      </c>
      <c r="K95" s="39"/>
      <c r="O95" s="8"/>
    </row>
    <row r="96" spans="1:21">
      <c r="B96" s="501" t="s">
        <v>805</v>
      </c>
      <c r="C96" s="506" t="s">
        <v>959</v>
      </c>
      <c r="D96" s="507" t="s">
        <v>959</v>
      </c>
      <c r="E96" s="513" t="s">
        <v>960</v>
      </c>
      <c r="F96" s="200" t="s">
        <v>961</v>
      </c>
      <c r="G96" s="503" t="s">
        <v>962</v>
      </c>
      <c r="H96" s="516" t="s">
        <v>962</v>
      </c>
      <c r="I96" s="520" t="s">
        <v>962</v>
      </c>
      <c r="J96" s="192" t="s">
        <v>962</v>
      </c>
      <c r="K96" s="39"/>
      <c r="O96" s="8"/>
    </row>
    <row r="97" spans="2:25">
      <c r="B97" s="501" t="s">
        <v>963</v>
      </c>
      <c r="C97" s="506" t="s">
        <v>955</v>
      </c>
      <c r="D97" s="507" t="s">
        <v>955</v>
      </c>
      <c r="E97" s="514" t="s">
        <v>958</v>
      </c>
      <c r="F97" s="200" t="s">
        <v>952</v>
      </c>
      <c r="G97" s="504" t="s">
        <v>957</v>
      </c>
      <c r="H97" s="516" t="s">
        <v>953</v>
      </c>
      <c r="I97" s="520" t="s">
        <v>953</v>
      </c>
      <c r="J97" s="192" t="s">
        <v>953</v>
      </c>
      <c r="K97" s="39"/>
    </row>
    <row r="98" spans="2:25">
      <c r="B98" s="501" t="s">
        <v>964</v>
      </c>
      <c r="C98" s="506" t="s">
        <v>950</v>
      </c>
      <c r="D98" s="507" t="s">
        <v>950</v>
      </c>
      <c r="E98" s="513" t="s">
        <v>958</v>
      </c>
      <c r="F98" s="200" t="s">
        <v>952</v>
      </c>
      <c r="G98" s="503" t="s">
        <v>953</v>
      </c>
      <c r="H98" s="516" t="s">
        <v>953</v>
      </c>
      <c r="I98" s="520" t="s">
        <v>953</v>
      </c>
      <c r="J98" s="192" t="s">
        <v>953</v>
      </c>
      <c r="K98" s="39"/>
    </row>
    <row r="99" spans="2:25">
      <c r="B99" s="1458" t="s">
        <v>792</v>
      </c>
      <c r="C99" s="1459"/>
      <c r="D99" s="1459"/>
      <c r="E99" s="1459"/>
      <c r="F99" s="1459"/>
      <c r="G99" s="1459"/>
      <c r="H99" s="1459"/>
      <c r="I99" s="1459"/>
      <c r="J99" s="1460"/>
      <c r="K99" s="39"/>
    </row>
    <row r="100" spans="2:25">
      <c r="B100" s="501" t="s">
        <v>802</v>
      </c>
      <c r="C100" s="508" t="s">
        <v>959</v>
      </c>
      <c r="D100" s="509" t="s">
        <v>965</v>
      </c>
      <c r="E100" s="514" t="s">
        <v>966</v>
      </c>
      <c r="F100" s="208" t="s">
        <v>967</v>
      </c>
      <c r="G100" s="512" t="s">
        <v>968</v>
      </c>
      <c r="H100" s="518" t="s">
        <v>968</v>
      </c>
      <c r="I100" s="520" t="s">
        <v>968</v>
      </c>
      <c r="J100" s="192" t="s">
        <v>968</v>
      </c>
      <c r="K100" s="39"/>
    </row>
    <row r="101" spans="2:25">
      <c r="B101" s="501" t="s">
        <v>803</v>
      </c>
      <c r="C101" s="506" t="s">
        <v>950</v>
      </c>
      <c r="D101" s="507" t="s">
        <v>950</v>
      </c>
      <c r="E101" s="514" t="s">
        <v>958</v>
      </c>
      <c r="F101" s="208" t="s">
        <v>958</v>
      </c>
      <c r="G101" s="503" t="s">
        <v>953</v>
      </c>
      <c r="H101" s="516" t="s">
        <v>953</v>
      </c>
      <c r="I101" s="520" t="s">
        <v>953</v>
      </c>
      <c r="J101" s="192" t="s">
        <v>953</v>
      </c>
      <c r="K101" s="39"/>
    </row>
    <row r="102" spans="2:25">
      <c r="B102" s="501" t="s">
        <v>804</v>
      </c>
      <c r="C102" s="506" t="s">
        <v>950</v>
      </c>
      <c r="D102" s="507" t="s">
        <v>950</v>
      </c>
      <c r="E102" s="514" t="s">
        <v>958</v>
      </c>
      <c r="F102" s="208" t="s">
        <v>958</v>
      </c>
      <c r="G102" s="504" t="s">
        <v>957</v>
      </c>
      <c r="H102" s="517" t="s">
        <v>957</v>
      </c>
      <c r="I102" s="514" t="s">
        <v>957</v>
      </c>
      <c r="J102" s="208" t="s">
        <v>957</v>
      </c>
      <c r="K102" s="39"/>
    </row>
    <row r="103" spans="2:25">
      <c r="B103" s="501" t="s">
        <v>805</v>
      </c>
      <c r="C103" s="506" t="s">
        <v>959</v>
      </c>
      <c r="D103" s="507" t="s">
        <v>959</v>
      </c>
      <c r="E103" s="513" t="s">
        <v>960</v>
      </c>
      <c r="F103" s="200" t="s">
        <v>960</v>
      </c>
      <c r="G103" s="503" t="s">
        <v>962</v>
      </c>
      <c r="H103" s="516" t="s">
        <v>962</v>
      </c>
      <c r="I103" s="520" t="s">
        <v>962</v>
      </c>
      <c r="J103" s="192" t="s">
        <v>962</v>
      </c>
      <c r="K103" s="39"/>
    </row>
    <row r="104" spans="2:25">
      <c r="B104" s="501" t="s">
        <v>963</v>
      </c>
      <c r="C104" s="506" t="s">
        <v>955</v>
      </c>
      <c r="D104" s="507" t="s">
        <v>955</v>
      </c>
      <c r="E104" s="514" t="s">
        <v>969</v>
      </c>
      <c r="F104" s="208" t="s">
        <v>969</v>
      </c>
      <c r="G104" s="504" t="s">
        <v>957</v>
      </c>
      <c r="H104" s="517" t="s">
        <v>957</v>
      </c>
      <c r="I104" s="520" t="s">
        <v>970</v>
      </c>
      <c r="J104" s="192" t="s">
        <v>970</v>
      </c>
      <c r="K104" s="39"/>
    </row>
    <row r="105" spans="2:25">
      <c r="B105" s="501" t="s">
        <v>964</v>
      </c>
      <c r="C105" s="506" t="s">
        <v>950</v>
      </c>
      <c r="D105" s="507" t="s">
        <v>950</v>
      </c>
      <c r="E105" s="514" t="s">
        <v>958</v>
      </c>
      <c r="F105" s="208" t="s">
        <v>958</v>
      </c>
      <c r="G105" s="503" t="s">
        <v>962</v>
      </c>
      <c r="H105" s="516" t="s">
        <v>962</v>
      </c>
      <c r="I105" s="520" t="s">
        <v>962</v>
      </c>
      <c r="J105" s="192" t="s">
        <v>962</v>
      </c>
      <c r="K105" s="39"/>
    </row>
    <row r="106" spans="2:25" ht="15.6" customHeight="1">
      <c r="B106" s="1458" t="s">
        <v>229</v>
      </c>
      <c r="C106" s="1459"/>
      <c r="D106" s="1459"/>
      <c r="E106" s="1459"/>
      <c r="F106" s="1459"/>
      <c r="G106" s="1459"/>
      <c r="H106" s="1459"/>
      <c r="I106" s="1459"/>
      <c r="J106" s="1460"/>
      <c r="K106" s="39"/>
    </row>
    <row r="107" spans="2:25" ht="16.95" customHeight="1">
      <c r="B107" s="501" t="s">
        <v>802</v>
      </c>
      <c r="C107" s="506" t="s">
        <v>955</v>
      </c>
      <c r="D107" s="507" t="s">
        <v>971</v>
      </c>
      <c r="E107" s="514" t="s">
        <v>957</v>
      </c>
      <c r="F107" s="208" t="s">
        <v>957</v>
      </c>
      <c r="G107" s="504" t="s">
        <v>957</v>
      </c>
      <c r="H107" s="516" t="s">
        <v>970</v>
      </c>
      <c r="I107" s="514" t="s">
        <v>972</v>
      </c>
      <c r="J107" s="192" t="s">
        <v>973</v>
      </c>
      <c r="K107" s="39"/>
      <c r="X107" s="41"/>
      <c r="Y107" s="41"/>
    </row>
    <row r="108" spans="2:25">
      <c r="B108" s="501" t="s">
        <v>803</v>
      </c>
      <c r="C108" s="506" t="s">
        <v>955</v>
      </c>
      <c r="D108" s="507" t="s">
        <v>955</v>
      </c>
      <c r="E108" s="513" t="s">
        <v>953</v>
      </c>
      <c r="F108" s="200" t="s">
        <v>953</v>
      </c>
      <c r="G108" s="504" t="s">
        <v>957</v>
      </c>
      <c r="H108" s="516" t="s">
        <v>953</v>
      </c>
      <c r="I108" s="520" t="s">
        <v>953</v>
      </c>
      <c r="J108" s="192" t="s">
        <v>953</v>
      </c>
      <c r="K108" s="39"/>
      <c r="X108" s="41"/>
      <c r="Y108" s="41"/>
    </row>
    <row r="109" spans="2:25">
      <c r="B109" s="501" t="s">
        <v>804</v>
      </c>
      <c r="C109" s="506" t="s">
        <v>950</v>
      </c>
      <c r="D109" s="507" t="s">
        <v>950</v>
      </c>
      <c r="E109" s="513" t="s">
        <v>953</v>
      </c>
      <c r="F109" s="200" t="s">
        <v>953</v>
      </c>
      <c r="G109" s="503" t="s">
        <v>953</v>
      </c>
      <c r="H109" s="516" t="s">
        <v>953</v>
      </c>
      <c r="I109" s="520" t="s">
        <v>953</v>
      </c>
      <c r="J109" s="192" t="s">
        <v>953</v>
      </c>
      <c r="K109" s="39"/>
      <c r="X109" s="41"/>
      <c r="Y109" s="41"/>
    </row>
    <row r="110" spans="2:25">
      <c r="B110" s="501" t="s">
        <v>805</v>
      </c>
      <c r="C110" s="506" t="s">
        <v>971</v>
      </c>
      <c r="D110" s="507" t="s">
        <v>955</v>
      </c>
      <c r="E110" s="513" t="s">
        <v>974</v>
      </c>
      <c r="F110" s="208" t="s">
        <v>957</v>
      </c>
      <c r="G110" s="503" t="s">
        <v>974</v>
      </c>
      <c r="H110" s="517" t="s">
        <v>957</v>
      </c>
      <c r="I110" s="520" t="s">
        <v>974</v>
      </c>
      <c r="J110" s="208" t="s">
        <v>972</v>
      </c>
      <c r="K110" s="39"/>
      <c r="X110" s="41"/>
      <c r="Y110" s="41"/>
    </row>
    <row r="111" spans="2:25">
      <c r="B111" s="501" t="s">
        <v>963</v>
      </c>
      <c r="C111" s="506" t="s">
        <v>955</v>
      </c>
      <c r="D111" s="507" t="s">
        <v>955</v>
      </c>
      <c r="E111" s="513" t="s">
        <v>974</v>
      </c>
      <c r="F111" s="200" t="s">
        <v>974</v>
      </c>
      <c r="G111" s="503" t="s">
        <v>953</v>
      </c>
      <c r="H111" s="516" t="s">
        <v>953</v>
      </c>
      <c r="I111" s="520" t="s">
        <v>974</v>
      </c>
      <c r="J111" s="208" t="s">
        <v>957</v>
      </c>
      <c r="K111" s="39"/>
      <c r="Y111" s="41"/>
    </row>
    <row r="112" spans="2:25" ht="15" thickBot="1">
      <c r="B112" s="502" t="s">
        <v>964</v>
      </c>
      <c r="C112" s="510" t="s">
        <v>959</v>
      </c>
      <c r="D112" s="511" t="s">
        <v>959</v>
      </c>
      <c r="E112" s="515" t="s">
        <v>962</v>
      </c>
      <c r="F112" s="207" t="s">
        <v>962</v>
      </c>
      <c r="G112" s="505" t="s">
        <v>954</v>
      </c>
      <c r="H112" s="519" t="s">
        <v>954</v>
      </c>
      <c r="I112" s="521" t="s">
        <v>957</v>
      </c>
      <c r="J112" s="209" t="s">
        <v>953</v>
      </c>
      <c r="K112" s="39"/>
      <c r="Y112" s="41"/>
    </row>
    <row r="113" spans="1:23" s="41" customFormat="1">
      <c r="A113"/>
      <c r="B113" s="301" t="s">
        <v>975</v>
      </c>
      <c r="C113" s="301"/>
      <c r="D113" s="301"/>
      <c r="E113" s="301"/>
      <c r="F113" s="301"/>
      <c r="G113" s="301"/>
      <c r="H113" s="301"/>
      <c r="I113" s="7"/>
      <c r="J113" s="39"/>
      <c r="K113"/>
      <c r="L113"/>
      <c r="M113"/>
      <c r="N113"/>
      <c r="O113"/>
      <c r="P113"/>
      <c r="Q113"/>
      <c r="R113"/>
      <c r="S113"/>
      <c r="T113"/>
      <c r="U113"/>
      <c r="V113"/>
      <c r="W113"/>
    </row>
    <row r="114" spans="1:23" s="41" customFormat="1" ht="19.95" customHeight="1">
      <c r="A114"/>
      <c r="B114" s="1224" t="s">
        <v>976</v>
      </c>
      <c r="C114" s="1224"/>
      <c r="D114" s="1224"/>
      <c r="E114" s="1224"/>
      <c r="F114" s="1224"/>
      <c r="G114" s="1224"/>
      <c r="H114" s="1224"/>
      <c r="I114" s="1224"/>
      <c r="J114" s="1224"/>
      <c r="K114"/>
      <c r="L114"/>
      <c r="M114"/>
      <c r="N114"/>
      <c r="O114"/>
      <c r="P114"/>
      <c r="Q114"/>
      <c r="R114"/>
      <c r="S114"/>
      <c r="T114"/>
      <c r="U114"/>
      <c r="V114"/>
      <c r="W114"/>
    </row>
    <row r="115" spans="1:23" s="41" customFormat="1">
      <c r="A115"/>
      <c r="B115" s="1160" t="s">
        <v>977</v>
      </c>
      <c r="C115" s="1160"/>
      <c r="D115" s="1160"/>
      <c r="E115" s="1160"/>
      <c r="F115" s="1160"/>
      <c r="G115" s="1160"/>
      <c r="H115" s="7"/>
      <c r="I115" s="7"/>
      <c r="J115"/>
      <c r="K115"/>
      <c r="L115"/>
      <c r="M115"/>
      <c r="N115"/>
      <c r="O115"/>
      <c r="P115"/>
      <c r="Q115"/>
      <c r="R115"/>
      <c r="S115"/>
      <c r="T115"/>
      <c r="U115"/>
      <c r="V115"/>
      <c r="W115"/>
    </row>
    <row r="116" spans="1:23" s="41" customFormat="1">
      <c r="A116"/>
      <c r="B116" s="7" t="s">
        <v>978</v>
      </c>
      <c r="C116" s="7"/>
      <c r="D116" s="7"/>
      <c r="E116" s="7"/>
      <c r="F116" s="7"/>
      <c r="G116" s="7"/>
      <c r="H116" s="7"/>
      <c r="I116" s="7"/>
      <c r="J116"/>
      <c r="K116"/>
      <c r="L116"/>
      <c r="M116"/>
      <c r="N116"/>
      <c r="O116"/>
      <c r="P116"/>
      <c r="Q116"/>
      <c r="R116"/>
      <c r="S116"/>
      <c r="T116"/>
      <c r="U116"/>
      <c r="V116"/>
      <c r="W116"/>
    </row>
    <row r="117" spans="1:23" ht="7.95" customHeight="1">
      <c r="B117" s="43"/>
      <c r="C117" s="43"/>
      <c r="D117" s="43"/>
      <c r="E117" s="43"/>
      <c r="F117" s="43"/>
      <c r="G117" s="43"/>
      <c r="H117" s="43"/>
      <c r="I117" s="43"/>
      <c r="J117" s="43"/>
      <c r="K117" s="43"/>
    </row>
    <row r="118" spans="1:23" s="41" customFormat="1" ht="17.399999999999999" thickBot="1">
      <c r="A118"/>
      <c r="B118" s="1225" t="s">
        <v>979</v>
      </c>
      <c r="C118" s="1225"/>
      <c r="D118" s="1225"/>
      <c r="E118" s="1225"/>
      <c r="F118" s="1225"/>
      <c r="G118" s="7"/>
      <c r="H118" s="7"/>
      <c r="I118" s="7"/>
      <c r="J118"/>
      <c r="K118"/>
      <c r="L118"/>
      <c r="M118"/>
      <c r="N118"/>
      <c r="O118"/>
      <c r="P118"/>
      <c r="Q118"/>
      <c r="R118"/>
      <c r="S118"/>
      <c r="T118"/>
      <c r="U118"/>
      <c r="V118"/>
    </row>
    <row r="119" spans="1:23" s="41" customFormat="1" ht="24.6" customHeight="1">
      <c r="A119"/>
      <c r="B119" s="1448" t="s">
        <v>856</v>
      </c>
      <c r="C119" s="1452" t="s">
        <v>980</v>
      </c>
      <c r="D119" s="1450" t="s">
        <v>981</v>
      </c>
      <c r="E119" s="1450"/>
      <c r="F119" s="1451"/>
      <c r="G119" s="7"/>
      <c r="H119" s="7"/>
      <c r="I119" s="7"/>
      <c r="J119"/>
      <c r="K119"/>
      <c r="L119"/>
      <c r="M119"/>
      <c r="N119"/>
      <c r="O119"/>
      <c r="P119"/>
      <c r="Q119"/>
      <c r="R119"/>
      <c r="S119"/>
      <c r="T119"/>
      <c r="U119"/>
      <c r="V119"/>
    </row>
    <row r="120" spans="1:23" s="41" customFormat="1" ht="28.8">
      <c r="A120"/>
      <c r="B120" s="1449"/>
      <c r="C120" s="1453"/>
      <c r="D120" s="733" t="s">
        <v>982</v>
      </c>
      <c r="E120" s="733" t="s">
        <v>983</v>
      </c>
      <c r="F120" s="734" t="s">
        <v>984</v>
      </c>
      <c r="G120" s="7"/>
      <c r="H120" s="7"/>
      <c r="I120" s="7"/>
      <c r="J120"/>
      <c r="K120"/>
      <c r="L120"/>
      <c r="M120"/>
      <c r="N120"/>
      <c r="O120"/>
      <c r="P120"/>
      <c r="Q120"/>
      <c r="R120"/>
      <c r="S120"/>
      <c r="T120"/>
      <c r="U120"/>
      <c r="V120"/>
    </row>
    <row r="121" spans="1:23" s="41" customFormat="1">
      <c r="A121"/>
      <c r="B121" s="880">
        <v>2024</v>
      </c>
      <c r="C121" s="497" t="s">
        <v>985</v>
      </c>
      <c r="D121" s="498">
        <v>6.8000000000000005E-2</v>
      </c>
      <c r="E121" s="498">
        <v>-4.9000000000000002E-2</v>
      </c>
      <c r="F121" s="211" t="s">
        <v>986</v>
      </c>
      <c r="G121" s="7"/>
      <c r="H121" s="7"/>
      <c r="I121" s="7"/>
      <c r="J121"/>
      <c r="K121"/>
      <c r="L121"/>
      <c r="M121"/>
      <c r="N121"/>
      <c r="O121"/>
      <c r="P121"/>
      <c r="Q121"/>
      <c r="R121"/>
      <c r="S121"/>
      <c r="T121"/>
      <c r="U121"/>
      <c r="V121"/>
    </row>
    <row r="122" spans="1:23" s="41" customFormat="1" ht="15.6">
      <c r="A122"/>
      <c r="B122" s="880" t="s">
        <v>987</v>
      </c>
      <c r="C122" s="497" t="s">
        <v>988</v>
      </c>
      <c r="D122" s="496" t="s">
        <v>989</v>
      </c>
      <c r="E122" s="498">
        <v>2.8000000000000001E-2</v>
      </c>
      <c r="F122" s="211" t="s">
        <v>990</v>
      </c>
      <c r="G122" s="7"/>
      <c r="H122" s="7"/>
      <c r="I122" s="7"/>
      <c r="J122"/>
      <c r="K122"/>
      <c r="L122"/>
      <c r="M122"/>
      <c r="N122"/>
      <c r="O122"/>
      <c r="P122"/>
      <c r="Q122"/>
      <c r="R122"/>
      <c r="S122"/>
      <c r="T122"/>
      <c r="U122"/>
      <c r="V122"/>
    </row>
    <row r="123" spans="1:23" s="41" customFormat="1" ht="15" thickBot="1">
      <c r="A123"/>
      <c r="B123" s="881">
        <v>2022</v>
      </c>
      <c r="C123" s="499" t="s">
        <v>991</v>
      </c>
      <c r="D123" s="500">
        <v>0.02</v>
      </c>
      <c r="E123" s="500">
        <v>8.1000000000000003E-2</v>
      </c>
      <c r="F123" s="242" t="s">
        <v>992</v>
      </c>
      <c r="G123" s="7"/>
      <c r="H123" s="7"/>
      <c r="I123" s="7"/>
      <c r="J123"/>
      <c r="K123"/>
      <c r="L123"/>
      <c r="M123"/>
      <c r="N123"/>
      <c r="O123"/>
      <c r="P123"/>
      <c r="Q123"/>
      <c r="R123"/>
      <c r="S123"/>
      <c r="T123"/>
      <c r="U123"/>
      <c r="V123"/>
    </row>
    <row r="124" spans="1:23" s="41" customFormat="1" ht="21" customHeight="1">
      <c r="A124"/>
      <c r="B124" s="1224" t="s">
        <v>993</v>
      </c>
      <c r="C124" s="1224"/>
      <c r="D124" s="1224"/>
      <c r="E124" s="1224"/>
      <c r="F124" s="1224"/>
      <c r="G124" s="7"/>
      <c r="H124" s="7"/>
      <c r="I124" s="7"/>
      <c r="J124"/>
      <c r="K124"/>
      <c r="L124"/>
      <c r="M124"/>
      <c r="N124"/>
      <c r="O124"/>
      <c r="P124"/>
      <c r="Q124"/>
      <c r="R124"/>
      <c r="S124"/>
      <c r="T124"/>
      <c r="U124"/>
      <c r="V124"/>
    </row>
    <row r="125" spans="1:23" s="41" customFormat="1" ht="34.950000000000003" customHeight="1">
      <c r="A125"/>
      <c r="B125" s="1224" t="s">
        <v>994</v>
      </c>
      <c r="C125" s="1224"/>
      <c r="D125" s="1224"/>
      <c r="E125" s="1224"/>
      <c r="F125" s="1224"/>
      <c r="G125" s="7"/>
      <c r="H125" s="7"/>
      <c r="I125" s="7"/>
      <c r="J125"/>
      <c r="K125"/>
      <c r="L125"/>
      <c r="M125"/>
      <c r="N125"/>
      <c r="O125"/>
      <c r="P125"/>
      <c r="Q125"/>
      <c r="R125"/>
      <c r="S125"/>
      <c r="T125"/>
      <c r="U125"/>
      <c r="V125"/>
    </row>
    <row r="126" spans="1:23" s="41" customFormat="1">
      <c r="A126"/>
      <c r="B126" s="1224" t="s">
        <v>995</v>
      </c>
      <c r="C126" s="1224"/>
      <c r="D126" s="1224"/>
      <c r="E126" s="1224"/>
      <c r="F126" s="1224"/>
      <c r="G126" s="7"/>
      <c r="H126" s="7"/>
      <c r="I126" s="7"/>
      <c r="J126"/>
      <c r="K126"/>
      <c r="L126"/>
      <c r="M126"/>
      <c r="N126"/>
      <c r="O126"/>
      <c r="P126"/>
      <c r="Q126"/>
      <c r="R126"/>
      <c r="S126"/>
      <c r="T126"/>
      <c r="U126"/>
      <c r="V126"/>
    </row>
    <row r="127" spans="1:23" s="41" customFormat="1" ht="36" customHeight="1">
      <c r="A127"/>
      <c r="B127" s="1170" t="s">
        <v>996</v>
      </c>
      <c r="C127" s="1170"/>
      <c r="D127" s="1170"/>
      <c r="E127" s="1170"/>
      <c r="F127" s="1170"/>
      <c r="G127" s="7"/>
      <c r="H127" s="7"/>
      <c r="I127" s="7"/>
      <c r="J127"/>
      <c r="K127"/>
      <c r="L127"/>
      <c r="M127"/>
      <c r="N127"/>
      <c r="O127"/>
      <c r="P127"/>
      <c r="Q127"/>
      <c r="R127"/>
      <c r="S127"/>
      <c r="T127"/>
      <c r="U127"/>
      <c r="V127"/>
    </row>
    <row r="128" spans="1:23" s="41" customFormat="1">
      <c r="A128"/>
      <c r="B128" s="1224" t="s">
        <v>997</v>
      </c>
      <c r="C128" s="1224"/>
      <c r="D128" s="1224"/>
      <c r="E128" s="1224"/>
      <c r="F128" s="1224"/>
      <c r="G128" s="7"/>
      <c r="H128" s="7"/>
      <c r="I128" s="7"/>
      <c r="J128"/>
      <c r="K128"/>
      <c r="L128"/>
      <c r="M128"/>
      <c r="N128"/>
      <c r="O128"/>
      <c r="P128"/>
      <c r="Q128"/>
      <c r="R128"/>
      <c r="S128"/>
      <c r="T128"/>
      <c r="U128"/>
      <c r="V128"/>
    </row>
    <row r="129" spans="2:12" ht="7.95" customHeight="1">
      <c r="B129" s="43"/>
      <c r="C129" s="43"/>
      <c r="D129" s="43"/>
      <c r="E129" s="43"/>
      <c r="F129" s="43"/>
      <c r="G129" s="43"/>
      <c r="H129" s="43"/>
      <c r="I129" s="43"/>
      <c r="J129" s="43"/>
      <c r="K129" s="43"/>
    </row>
    <row r="130" spans="2:12" ht="16.2" thickBot="1">
      <c r="B130" s="1364" t="s">
        <v>998</v>
      </c>
      <c r="C130" s="1364"/>
      <c r="D130" s="1364"/>
      <c r="E130" s="1364"/>
      <c r="F130" s="1364"/>
      <c r="G130" s="1364"/>
      <c r="H130" s="1364"/>
      <c r="I130" s="1364"/>
      <c r="J130" s="1364"/>
      <c r="K130" s="1364"/>
      <c r="L130" s="1364"/>
    </row>
    <row r="131" spans="2:12" ht="19.2" customHeight="1">
      <c r="B131" s="990" t="s">
        <v>868</v>
      </c>
      <c r="C131" s="1408" t="s">
        <v>611</v>
      </c>
      <c r="D131" s="1408"/>
      <c r="E131" s="1408"/>
      <c r="F131" s="1408"/>
      <c r="G131" s="1408"/>
      <c r="H131" s="1408"/>
      <c r="I131" s="1409"/>
    </row>
    <row r="132" spans="2:12" ht="29.4" customHeight="1">
      <c r="B132" s="188" t="s">
        <v>802</v>
      </c>
      <c r="C132" s="1343" t="s">
        <v>871</v>
      </c>
      <c r="D132" s="1343"/>
      <c r="E132" s="1343"/>
      <c r="F132" s="1343"/>
      <c r="G132" s="1343"/>
      <c r="H132" s="1343"/>
      <c r="I132" s="1344"/>
    </row>
    <row r="133" spans="2:12" ht="42.6" customHeight="1">
      <c r="B133" s="188" t="s">
        <v>803</v>
      </c>
      <c r="C133" s="1343" t="s">
        <v>872</v>
      </c>
      <c r="D133" s="1343"/>
      <c r="E133" s="1343"/>
      <c r="F133" s="1343"/>
      <c r="G133" s="1343"/>
      <c r="H133" s="1343"/>
      <c r="I133" s="1344"/>
    </row>
    <row r="134" spans="2:12" ht="20.399999999999999" customHeight="1">
      <c r="B134" s="188" t="s">
        <v>804</v>
      </c>
      <c r="C134" s="1343" t="s">
        <v>999</v>
      </c>
      <c r="D134" s="1343"/>
      <c r="E134" s="1343"/>
      <c r="F134" s="1343"/>
      <c r="G134" s="1343"/>
      <c r="H134" s="1343"/>
      <c r="I134" s="1344"/>
    </row>
    <row r="135" spans="2:12" ht="20.399999999999999" customHeight="1">
      <c r="B135" s="188" t="s">
        <v>805</v>
      </c>
      <c r="C135" s="1343" t="s">
        <v>1000</v>
      </c>
      <c r="D135" s="1343"/>
      <c r="E135" s="1343"/>
      <c r="F135" s="1343"/>
      <c r="G135" s="1343"/>
      <c r="H135" s="1343"/>
      <c r="I135" s="1344"/>
    </row>
    <row r="136" spans="2:12" ht="26.4" customHeight="1">
      <c r="B136" s="188" t="s">
        <v>963</v>
      </c>
      <c r="C136" s="1343" t="s">
        <v>1001</v>
      </c>
      <c r="D136" s="1343"/>
      <c r="E136" s="1343"/>
      <c r="F136" s="1343"/>
      <c r="G136" s="1343"/>
      <c r="H136" s="1343"/>
      <c r="I136" s="1344"/>
    </row>
    <row r="137" spans="2:12" ht="20.399999999999999" customHeight="1">
      <c r="B137" s="188" t="s">
        <v>964</v>
      </c>
      <c r="C137" s="1343" t="s">
        <v>1002</v>
      </c>
      <c r="D137" s="1343"/>
      <c r="E137" s="1343"/>
      <c r="F137" s="1343"/>
      <c r="G137" s="1343"/>
      <c r="H137" s="1343"/>
      <c r="I137" s="1344"/>
    </row>
    <row r="138" spans="2:12" ht="27" thickBot="1">
      <c r="B138" s="189" t="s">
        <v>842</v>
      </c>
      <c r="C138" s="1357" t="s">
        <v>875</v>
      </c>
      <c r="D138" s="1357"/>
      <c r="E138" s="1357"/>
      <c r="F138" s="1357"/>
      <c r="G138" s="1357"/>
      <c r="H138" s="1357"/>
      <c r="I138" s="1358"/>
    </row>
    <row r="214" spans="1:1">
      <c r="A214" s="8"/>
    </row>
    <row r="215" spans="1:1">
      <c r="A215" s="8"/>
    </row>
    <row r="216" spans="1:1">
      <c r="A216" s="8"/>
    </row>
    <row r="217" spans="1:1">
      <c r="A217" s="8"/>
    </row>
    <row r="218" spans="1:1">
      <c r="A218" s="8"/>
    </row>
    <row r="219" spans="1:1">
      <c r="A219" s="8"/>
    </row>
  </sheetData>
  <sheetProtection algorithmName="SHA-512" hashValue="I8ch/9JrmMSd43Hxm1YEUWpajGmoE7JD5c1E8PVID+EknMYj2V1TvEnDRkPgjmIB3bru5a1NW+DLKI/9BlvyPw==" saltValue="VDAhwrbyzhzPkMIeQuRRcw==" spinCount="100000" sheet="1" objects="1" scenarios="1"/>
  <mergeCells count="82">
    <mergeCell ref="B4:K4"/>
    <mergeCell ref="B30:L30"/>
    <mergeCell ref="B106:J106"/>
    <mergeCell ref="B99:J99"/>
    <mergeCell ref="B92:J92"/>
    <mergeCell ref="B63:D63"/>
    <mergeCell ref="B64:D64"/>
    <mergeCell ref="B70:D70"/>
    <mergeCell ref="B71:D71"/>
    <mergeCell ref="B76:D76"/>
    <mergeCell ref="B54:G54"/>
    <mergeCell ref="B55:G55"/>
    <mergeCell ref="B45:E45"/>
    <mergeCell ref="B46:E46"/>
    <mergeCell ref="B47:E47"/>
    <mergeCell ref="B6:K6"/>
    <mergeCell ref="B124:F124"/>
    <mergeCell ref="B125:F125"/>
    <mergeCell ref="B126:F126"/>
    <mergeCell ref="B127:F127"/>
    <mergeCell ref="B128:F128"/>
    <mergeCell ref="B114:J114"/>
    <mergeCell ref="B115:G115"/>
    <mergeCell ref="B118:F118"/>
    <mergeCell ref="B119:B120"/>
    <mergeCell ref="D119:F119"/>
    <mergeCell ref="C119:C120"/>
    <mergeCell ref="B7:L7"/>
    <mergeCell ref="B8:J8"/>
    <mergeCell ref="B24:G24"/>
    <mergeCell ref="B9:K9"/>
    <mergeCell ref="B11:L11"/>
    <mergeCell ref="B17:O17"/>
    <mergeCell ref="B18:O18"/>
    <mergeCell ref="B19:O19"/>
    <mergeCell ref="B21:J21"/>
    <mergeCell ref="C12:C13"/>
    <mergeCell ref="D12:G12"/>
    <mergeCell ref="H12:J12"/>
    <mergeCell ref="K12:M12"/>
    <mergeCell ref="N12:P12"/>
    <mergeCell ref="B25:G25"/>
    <mergeCell ref="B12:B13"/>
    <mergeCell ref="B27:L27"/>
    <mergeCell ref="D28:F28"/>
    <mergeCell ref="G28:I28"/>
    <mergeCell ref="J28:L28"/>
    <mergeCell ref="B14:P14"/>
    <mergeCell ref="B34:L34"/>
    <mergeCell ref="B35:L35"/>
    <mergeCell ref="B57:F57"/>
    <mergeCell ref="B58:B59"/>
    <mergeCell ref="C58:D58"/>
    <mergeCell ref="B37:N37"/>
    <mergeCell ref="B38:B39"/>
    <mergeCell ref="C38:E38"/>
    <mergeCell ref="B50:I50"/>
    <mergeCell ref="B48:E48"/>
    <mergeCell ref="G90:H90"/>
    <mergeCell ref="I90:J90"/>
    <mergeCell ref="G79:H79"/>
    <mergeCell ref="B65:D65"/>
    <mergeCell ref="B79:B80"/>
    <mergeCell ref="C79:D79"/>
    <mergeCell ref="E79:F79"/>
    <mergeCell ref="B67:F67"/>
    <mergeCell ref="C136:I136"/>
    <mergeCell ref="C137:I137"/>
    <mergeCell ref="C138:I138"/>
    <mergeCell ref="B2:L2"/>
    <mergeCell ref="B130:L130"/>
    <mergeCell ref="C131:I131"/>
    <mergeCell ref="C132:I132"/>
    <mergeCell ref="C133:I133"/>
    <mergeCell ref="C134:I134"/>
    <mergeCell ref="C135:I135"/>
    <mergeCell ref="I79:J79"/>
    <mergeCell ref="B84:J84"/>
    <mergeCell ref="B89:H89"/>
    <mergeCell ref="B90:B91"/>
    <mergeCell ref="C90:D90"/>
    <mergeCell ref="E90:F90"/>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0BCFE-1A11-4705-958F-04701D1B6741}">
  <sheetPr codeName="Sheet11">
    <tabColor rgb="FFAAE5E3"/>
  </sheetPr>
  <dimension ref="A1:P212"/>
  <sheetViews>
    <sheetView showGridLines="0" zoomScaleNormal="100" workbookViewId="0"/>
  </sheetViews>
  <sheetFormatPr defaultColWidth="8.5546875" defaultRowHeight="14.4"/>
  <cols>
    <col min="1" max="1" width="1.6640625" customWidth="1"/>
    <col min="2" max="2" width="37.6640625" customWidth="1"/>
    <col min="3" max="7" width="16.88671875" customWidth="1"/>
    <col min="8" max="8" width="14.5546875" customWidth="1"/>
    <col min="9" max="9" width="15.88671875" customWidth="1"/>
    <col min="10" max="11" width="14.5546875" customWidth="1"/>
  </cols>
  <sheetData>
    <row r="1" spans="2:16" ht="57" customHeight="1">
      <c r="B1" t="e" vm="1">
        <v>#VALUE!</v>
      </c>
    </row>
    <row r="2" spans="2:16" s="8" customFormat="1" ht="15.6" customHeight="1">
      <c r="B2" s="1206" t="s">
        <v>426</v>
      </c>
      <c r="C2" s="1206"/>
      <c r="D2" s="1206"/>
      <c r="E2" s="1206"/>
      <c r="F2" s="1206"/>
      <c r="G2" s="1206"/>
      <c r="H2" s="1206"/>
      <c r="I2" s="1206"/>
      <c r="J2" s="1206"/>
      <c r="K2" s="1206"/>
      <c r="L2" s="1206"/>
    </row>
    <row r="3" spans="2:16" ht="11.4" customHeight="1" thickBot="1">
      <c r="B3" s="587"/>
      <c r="C3" s="587"/>
      <c r="D3" s="587"/>
      <c r="E3" s="587"/>
      <c r="F3" s="587"/>
      <c r="G3" s="602"/>
      <c r="H3" s="602"/>
      <c r="I3" s="602"/>
    </row>
    <row r="4" spans="2:16" ht="20.399999999999999" thickTop="1" thickBot="1">
      <c r="B4" s="1144" t="s">
        <v>1003</v>
      </c>
      <c r="C4" s="1144"/>
      <c r="D4" s="1144"/>
      <c r="E4" s="1144"/>
      <c r="F4" s="1144"/>
      <c r="G4" s="1144"/>
      <c r="H4" s="1144"/>
      <c r="I4" s="1144"/>
    </row>
    <row r="5" spans="2:16" ht="9.6" customHeight="1" thickTop="1">
      <c r="B5" s="141"/>
      <c r="C5" s="141"/>
      <c r="D5" s="141"/>
      <c r="E5" s="141"/>
      <c r="F5" s="141"/>
      <c r="G5" s="141"/>
      <c r="H5" s="141"/>
      <c r="I5" s="141"/>
      <c r="J5" s="141"/>
      <c r="K5" s="141"/>
      <c r="L5" s="141"/>
      <c r="P5" s="8"/>
    </row>
    <row r="6" spans="2:16" ht="19.2" customHeight="1">
      <c r="B6" s="1170" t="s">
        <v>1004</v>
      </c>
      <c r="C6" s="1170"/>
      <c r="D6" s="1170"/>
      <c r="E6" s="1170"/>
      <c r="F6" s="1170"/>
      <c r="G6" s="1170"/>
      <c r="H6" s="1170"/>
      <c r="I6" s="1170"/>
      <c r="J6" s="43"/>
      <c r="K6" s="43"/>
      <c r="L6" s="141"/>
      <c r="P6" s="8"/>
    </row>
    <row r="7" spans="2:16" ht="9.6" customHeight="1">
      <c r="B7" s="141"/>
      <c r="C7" s="141"/>
      <c r="D7" s="141"/>
      <c r="E7" s="141"/>
      <c r="F7" s="141"/>
      <c r="G7" s="141"/>
      <c r="H7" s="141"/>
      <c r="I7" s="141"/>
      <c r="J7" s="141"/>
      <c r="K7" s="141"/>
      <c r="L7" s="141"/>
      <c r="P7" s="8"/>
    </row>
    <row r="8" spans="2:16" ht="17.399999999999999" thickBot="1">
      <c r="B8" s="1472" t="s">
        <v>1005</v>
      </c>
      <c r="C8" s="1175"/>
      <c r="D8" s="1175"/>
      <c r="E8" s="1175"/>
      <c r="F8" s="1175"/>
      <c r="G8" s="1175"/>
      <c r="H8" s="1175"/>
      <c r="I8" s="1175"/>
    </row>
    <row r="9" spans="2:16" ht="26.4">
      <c r="B9" s="750"/>
      <c r="C9" s="751" t="s">
        <v>159</v>
      </c>
      <c r="D9" s="751" t="s">
        <v>1006</v>
      </c>
      <c r="E9" s="751" t="s">
        <v>1007</v>
      </c>
      <c r="F9" s="751" t="s">
        <v>23</v>
      </c>
      <c r="G9" s="751" t="s">
        <v>1008</v>
      </c>
      <c r="H9" s="751" t="s">
        <v>1009</v>
      </c>
      <c r="I9" s="751" t="s">
        <v>1010</v>
      </c>
      <c r="J9" s="751" t="s">
        <v>1011</v>
      </c>
      <c r="K9" s="752" t="s">
        <v>1012</v>
      </c>
    </row>
    <row r="10" spans="2:16">
      <c r="B10" s="532" t="s">
        <v>377</v>
      </c>
      <c r="C10" s="527">
        <v>0</v>
      </c>
      <c r="D10" s="389">
        <v>0</v>
      </c>
      <c r="E10" s="389">
        <v>0</v>
      </c>
      <c r="F10" s="389">
        <v>0</v>
      </c>
      <c r="G10" s="389">
        <v>0</v>
      </c>
      <c r="H10" s="389">
        <v>0</v>
      </c>
      <c r="I10" s="389">
        <v>0</v>
      </c>
      <c r="J10" s="389">
        <v>0</v>
      </c>
      <c r="K10" s="533">
        <v>0</v>
      </c>
    </row>
    <row r="11" spans="2:16">
      <c r="B11" s="532" t="s">
        <v>383</v>
      </c>
      <c r="C11" s="527">
        <v>2</v>
      </c>
      <c r="D11" s="389">
        <v>0</v>
      </c>
      <c r="E11" s="389">
        <v>0</v>
      </c>
      <c r="F11" s="389">
        <v>0</v>
      </c>
      <c r="G11" s="389">
        <v>0</v>
      </c>
      <c r="H11" s="389">
        <v>1</v>
      </c>
      <c r="I11" s="389">
        <v>0</v>
      </c>
      <c r="J11" s="389">
        <v>1</v>
      </c>
      <c r="K11" s="533">
        <v>0</v>
      </c>
    </row>
    <row r="12" spans="2:16">
      <c r="B12" s="532" t="s">
        <v>385</v>
      </c>
      <c r="C12" s="527">
        <v>0</v>
      </c>
      <c r="D12" s="389">
        <v>0</v>
      </c>
      <c r="E12" s="389">
        <v>0</v>
      </c>
      <c r="F12" s="389">
        <v>0</v>
      </c>
      <c r="G12" s="389">
        <v>0</v>
      </c>
      <c r="H12" s="389">
        <v>0</v>
      </c>
      <c r="I12" s="389">
        <v>0</v>
      </c>
      <c r="J12" s="389">
        <v>0</v>
      </c>
      <c r="K12" s="533">
        <v>0</v>
      </c>
    </row>
    <row r="13" spans="2:16">
      <c r="B13" s="534" t="s">
        <v>386</v>
      </c>
      <c r="C13" s="527">
        <v>0</v>
      </c>
      <c r="D13" s="389">
        <v>0</v>
      </c>
      <c r="E13" s="389">
        <v>0</v>
      </c>
      <c r="F13" s="389">
        <v>0</v>
      </c>
      <c r="G13" s="389">
        <v>0</v>
      </c>
      <c r="H13" s="389">
        <v>0</v>
      </c>
      <c r="I13" s="389">
        <v>0</v>
      </c>
      <c r="J13" s="389">
        <v>0</v>
      </c>
      <c r="K13" s="533">
        <v>0</v>
      </c>
    </row>
    <row r="14" spans="2:16">
      <c r="B14" s="535" t="s">
        <v>819</v>
      </c>
      <c r="C14" s="527">
        <v>0</v>
      </c>
      <c r="D14" s="389">
        <v>0</v>
      </c>
      <c r="E14" s="389">
        <v>0</v>
      </c>
      <c r="F14" s="389">
        <v>0</v>
      </c>
      <c r="G14" s="389">
        <v>0</v>
      </c>
      <c r="H14" s="389">
        <v>0</v>
      </c>
      <c r="I14" s="389">
        <v>0</v>
      </c>
      <c r="J14" s="389">
        <v>0</v>
      </c>
      <c r="K14" s="533">
        <v>0</v>
      </c>
    </row>
    <row r="15" spans="2:16" ht="15" thickBot="1">
      <c r="B15" s="758" t="s">
        <v>159</v>
      </c>
      <c r="C15" s="759">
        <v>2</v>
      </c>
      <c r="D15" s="759">
        <v>0</v>
      </c>
      <c r="E15" s="759">
        <v>0</v>
      </c>
      <c r="F15" s="759">
        <v>0</v>
      </c>
      <c r="G15" s="759">
        <v>0</v>
      </c>
      <c r="H15" s="759">
        <v>1</v>
      </c>
      <c r="I15" s="759">
        <v>0</v>
      </c>
      <c r="J15" s="759">
        <v>1</v>
      </c>
      <c r="K15" s="760">
        <v>0</v>
      </c>
    </row>
    <row r="16" spans="2:16" ht="15" customHeight="1">
      <c r="B16" s="1473" t="s">
        <v>1013</v>
      </c>
      <c r="C16" s="1473"/>
      <c r="D16" s="1473"/>
      <c r="E16" s="1473"/>
      <c r="F16" s="1473"/>
      <c r="G16" s="1473"/>
      <c r="H16" s="1473"/>
      <c r="I16" s="1473"/>
      <c r="J16" s="1473"/>
      <c r="K16" s="1473"/>
    </row>
    <row r="17" spans="2:11" ht="24" customHeight="1">
      <c r="B17" s="1176" t="s">
        <v>1014</v>
      </c>
      <c r="C17" s="1176"/>
      <c r="D17" s="1176"/>
      <c r="E17" s="1176"/>
      <c r="F17" s="1176"/>
      <c r="G17" s="1176"/>
      <c r="H17" s="1176"/>
      <c r="I17" s="1176"/>
      <c r="J17" s="1176"/>
      <c r="K17" s="1176"/>
    </row>
    <row r="18" spans="2:11" ht="12.6" customHeight="1">
      <c r="B18" s="1176" t="s">
        <v>1015</v>
      </c>
      <c r="C18" s="1176"/>
      <c r="D18" s="1176"/>
      <c r="E18" s="1176"/>
      <c r="F18" s="1176"/>
      <c r="G18" s="1176"/>
      <c r="H18" s="1176"/>
      <c r="I18" s="1176"/>
      <c r="J18" s="1176"/>
      <c r="K18" s="1176"/>
    </row>
    <row r="19" spans="2:11" ht="9.6" customHeight="1"/>
    <row r="20" spans="2:11" ht="16.2">
      <c r="B20" s="1183" t="s">
        <v>1016</v>
      </c>
      <c r="C20" s="1183"/>
      <c r="D20" s="1183"/>
      <c r="E20" s="1183"/>
      <c r="F20" s="1183"/>
      <c r="G20" s="1183"/>
      <c r="H20" s="1183"/>
      <c r="I20" s="1183"/>
    </row>
    <row r="21" spans="2:11">
      <c r="B21" s="753"/>
      <c r="C21" s="751">
        <v>2024</v>
      </c>
      <c r="D21" s="751">
        <v>2023</v>
      </c>
      <c r="E21" s="751">
        <v>2022</v>
      </c>
      <c r="F21" s="754">
        <v>2021</v>
      </c>
    </row>
    <row r="22" spans="2:11" ht="15" thickBot="1">
      <c r="B22" s="536" t="s">
        <v>1017</v>
      </c>
      <c r="C22" s="537">
        <v>0</v>
      </c>
      <c r="D22" s="537">
        <v>0</v>
      </c>
      <c r="E22" s="537">
        <v>1</v>
      </c>
      <c r="F22" s="538">
        <v>0</v>
      </c>
    </row>
    <row r="23" spans="2:11" ht="42.6" customHeight="1">
      <c r="B23" s="1473" t="s">
        <v>1018</v>
      </c>
      <c r="C23" s="1473"/>
      <c r="D23" s="1473"/>
      <c r="E23" s="1473"/>
      <c r="F23" s="1473"/>
      <c r="G23" s="1"/>
      <c r="H23" s="1"/>
      <c r="I23" s="1"/>
    </row>
    <row r="24" spans="2:11">
      <c r="B24" s="1160" t="s">
        <v>1019</v>
      </c>
      <c r="C24" s="1160"/>
      <c r="D24" s="1160"/>
      <c r="E24" s="1160"/>
      <c r="F24" s="1160"/>
      <c r="G24" s="1"/>
      <c r="H24" s="1"/>
      <c r="I24" s="1"/>
    </row>
    <row r="25" spans="2:11">
      <c r="B25" s="1160"/>
      <c r="C25" s="1160"/>
      <c r="D25" s="1160"/>
      <c r="E25" s="1160"/>
      <c r="F25" s="1160"/>
      <c r="G25" s="1160"/>
      <c r="H25" s="1160"/>
      <c r="I25" s="1160"/>
    </row>
    <row r="26" spans="2:11" ht="16.2" customHeight="1" thickBot="1">
      <c r="B26" s="1474" t="s">
        <v>1020</v>
      </c>
      <c r="C26" s="1474"/>
      <c r="D26" s="1474"/>
      <c r="E26" s="1474"/>
      <c r="F26" s="1474"/>
    </row>
    <row r="27" spans="2:11" ht="16.2" customHeight="1">
      <c r="B27" s="1466" t="s">
        <v>1021</v>
      </c>
      <c r="C27" s="1475" t="s">
        <v>1022</v>
      </c>
      <c r="D27" s="1476"/>
      <c r="E27" s="1253" t="s">
        <v>782</v>
      </c>
      <c r="F27" s="1253"/>
      <c r="G27" s="1253" t="s">
        <v>783</v>
      </c>
      <c r="H27" s="1281"/>
    </row>
    <row r="28" spans="2:11" ht="15.6" customHeight="1">
      <c r="B28" s="1467"/>
      <c r="C28" s="874" t="s">
        <v>754</v>
      </c>
      <c r="D28" s="874" t="s">
        <v>735</v>
      </c>
      <c r="E28" s="755" t="s">
        <v>754</v>
      </c>
      <c r="F28" s="755" t="s">
        <v>735</v>
      </c>
      <c r="G28" s="755" t="s">
        <v>754</v>
      </c>
      <c r="H28" s="842" t="s">
        <v>735</v>
      </c>
    </row>
    <row r="29" spans="2:11" ht="14.4" customHeight="1">
      <c r="B29" s="843" t="s">
        <v>377</v>
      </c>
      <c r="C29" s="873">
        <f>SUM(E29,G29)</f>
        <v>284</v>
      </c>
      <c r="D29" s="877">
        <v>0.49305555555555558</v>
      </c>
      <c r="E29" s="835">
        <v>54</v>
      </c>
      <c r="F29" s="114">
        <v>0.49090909090909091</v>
      </c>
      <c r="G29" s="835">
        <v>230</v>
      </c>
      <c r="H29" s="836">
        <v>0.49356223175965663</v>
      </c>
    </row>
    <row r="30" spans="2:11" ht="15.6" customHeight="1">
      <c r="B30" s="843" t="s">
        <v>383</v>
      </c>
      <c r="C30" s="878">
        <f>SUM(E30,G30)</f>
        <v>1341</v>
      </c>
      <c r="D30" s="877">
        <v>0.91162474507138003</v>
      </c>
      <c r="E30" s="835">
        <v>222</v>
      </c>
      <c r="F30" s="114">
        <v>0.9098360655737705</v>
      </c>
      <c r="G30" s="837">
        <v>1119</v>
      </c>
      <c r="H30" s="836">
        <v>0.91198044009779955</v>
      </c>
    </row>
    <row r="31" spans="2:11" ht="14.4" customHeight="1">
      <c r="B31" s="843" t="s">
        <v>385</v>
      </c>
      <c r="C31" s="873">
        <f>SUM(E31,G31)</f>
        <v>37</v>
      </c>
      <c r="D31" s="877">
        <v>2.3611997447351627E-2</v>
      </c>
      <c r="E31" s="835">
        <v>15</v>
      </c>
      <c r="F31" s="114">
        <v>3.5629453681710214E-2</v>
      </c>
      <c r="G31" s="835">
        <v>22</v>
      </c>
      <c r="H31" s="836">
        <v>1.9197207678883072E-2</v>
      </c>
    </row>
    <row r="32" spans="2:11" ht="14.4" customHeight="1">
      <c r="B32" s="843" t="s">
        <v>386</v>
      </c>
      <c r="C32" s="873">
        <f>SUM(E32,G32)</f>
        <v>561</v>
      </c>
      <c r="D32" s="877">
        <v>0.71556122448979587</v>
      </c>
      <c r="E32" s="835">
        <v>152</v>
      </c>
      <c r="F32" s="114">
        <v>0.86857142857142855</v>
      </c>
      <c r="G32" s="835">
        <v>409</v>
      </c>
      <c r="H32" s="836">
        <v>0.67159277504105086</v>
      </c>
    </row>
    <row r="33" spans="2:10" ht="14.4" customHeight="1">
      <c r="B33" s="843" t="s">
        <v>819</v>
      </c>
      <c r="C33" s="878">
        <f>SUM(E33,G33)</f>
        <v>1481</v>
      </c>
      <c r="D33" s="877">
        <v>0.97306176084099871</v>
      </c>
      <c r="E33" s="835">
        <v>261</v>
      </c>
      <c r="F33" s="114">
        <v>0.97026022304832715</v>
      </c>
      <c r="G33" s="837">
        <v>1220</v>
      </c>
      <c r="H33" s="836">
        <v>0.9736632083000798</v>
      </c>
    </row>
    <row r="34" spans="2:10" ht="14.4" customHeight="1" thickBot="1">
      <c r="B34" s="845" t="s">
        <v>1023</v>
      </c>
      <c r="C34" s="872">
        <f>SUM(C29:C33)</f>
        <v>3704</v>
      </c>
      <c r="D34" s="875">
        <v>0.63</v>
      </c>
      <c r="E34" s="679">
        <v>704</v>
      </c>
      <c r="F34" s="757">
        <v>0.57752255947497955</v>
      </c>
      <c r="G34" s="840">
        <v>3000</v>
      </c>
      <c r="H34" s="844">
        <v>0.63816209317166561</v>
      </c>
    </row>
    <row r="35" spans="2:10" ht="39.6" customHeight="1">
      <c r="B35" s="1477" t="s">
        <v>1024</v>
      </c>
      <c r="C35" s="1477"/>
      <c r="D35" s="1477"/>
      <c r="E35" s="1477"/>
      <c r="F35" s="1477"/>
      <c r="G35" s="1477"/>
      <c r="H35" s="1477"/>
      <c r="I35" s="12"/>
      <c r="J35" s="12"/>
    </row>
    <row r="36" spans="2:10" ht="24.6" customHeight="1">
      <c r="B36" s="1468" t="s">
        <v>1025</v>
      </c>
      <c r="C36" s="1468"/>
      <c r="D36" s="1468"/>
      <c r="E36" s="1468"/>
      <c r="F36" s="1468"/>
      <c r="G36" s="1468"/>
      <c r="H36" s="1468"/>
      <c r="I36" s="12"/>
      <c r="J36" s="12"/>
    </row>
    <row r="37" spans="2:10" ht="12.6" customHeight="1">
      <c r="B37" s="1176" t="s">
        <v>1026</v>
      </c>
      <c r="C37" s="1176"/>
      <c r="D37" s="1176"/>
      <c r="E37" s="1176"/>
      <c r="F37" s="1176"/>
      <c r="G37" s="12"/>
      <c r="H37" s="12"/>
      <c r="I37" s="12"/>
      <c r="J37" s="12"/>
    </row>
    <row r="38" spans="2:10" ht="12.6" customHeight="1">
      <c r="B38" s="1176" t="s">
        <v>1027</v>
      </c>
      <c r="C38" s="1176"/>
      <c r="D38" s="1176"/>
      <c r="E38" s="1176"/>
      <c r="F38" s="1176"/>
      <c r="G38" s="12"/>
      <c r="H38" s="12"/>
      <c r="I38" s="12"/>
      <c r="J38" s="25"/>
    </row>
    <row r="39" spans="2:10" ht="14.4" customHeight="1">
      <c r="B39" s="25"/>
      <c r="C39" s="25"/>
      <c r="D39" s="25"/>
      <c r="E39" s="25"/>
      <c r="F39" s="25"/>
      <c r="G39" s="25"/>
      <c r="H39" s="25"/>
      <c r="I39" s="25"/>
      <c r="J39" s="25"/>
    </row>
    <row r="40" spans="2:10" ht="16.2" customHeight="1" thickBot="1">
      <c r="B40" s="1474" t="s">
        <v>1028</v>
      </c>
      <c r="C40" s="1474"/>
      <c r="D40" s="1474"/>
      <c r="E40" s="1474"/>
      <c r="F40" s="1474"/>
    </row>
    <row r="41" spans="2:10" ht="13.5" customHeight="1">
      <c r="B41" s="1466" t="s">
        <v>153</v>
      </c>
      <c r="C41" s="1475" t="s">
        <v>1029</v>
      </c>
      <c r="D41" s="1476"/>
      <c r="E41" s="1253" t="s">
        <v>782</v>
      </c>
      <c r="F41" s="1253"/>
      <c r="G41" s="1253" t="s">
        <v>783</v>
      </c>
      <c r="H41" s="1281"/>
    </row>
    <row r="42" spans="2:10" ht="13.5" customHeight="1">
      <c r="B42" s="1467"/>
      <c r="C42" s="874" t="s">
        <v>754</v>
      </c>
      <c r="D42" s="874" t="s">
        <v>735</v>
      </c>
      <c r="E42" s="755" t="s">
        <v>754</v>
      </c>
      <c r="F42" s="755" t="s">
        <v>735</v>
      </c>
      <c r="G42" s="755" t="s">
        <v>754</v>
      </c>
      <c r="H42" s="842" t="s">
        <v>735</v>
      </c>
    </row>
    <row r="43" spans="2:10" ht="13.5" customHeight="1">
      <c r="B43" s="843" t="s">
        <v>377</v>
      </c>
      <c r="C43" s="873">
        <f>SUM(E43,G43)</f>
        <v>2</v>
      </c>
      <c r="D43" s="876">
        <v>5.8823529411764705E-2</v>
      </c>
      <c r="E43" s="835">
        <v>1</v>
      </c>
      <c r="F43" s="114">
        <v>5.5555555555555552E-2</v>
      </c>
      <c r="G43" s="835">
        <v>1</v>
      </c>
      <c r="H43" s="836">
        <v>6.25E-2</v>
      </c>
    </row>
    <row r="44" spans="2:10" ht="13.5" customHeight="1">
      <c r="B44" s="843" t="s">
        <v>383</v>
      </c>
      <c r="C44" s="873">
        <f>SUM(E44,G44)</f>
        <v>38</v>
      </c>
      <c r="D44" s="876">
        <v>0.70370370370370372</v>
      </c>
      <c r="E44" s="835">
        <v>9</v>
      </c>
      <c r="F44" s="114">
        <v>0.6428571428571429</v>
      </c>
      <c r="G44" s="835">
        <v>29</v>
      </c>
      <c r="H44" s="836">
        <v>0.72499999999999998</v>
      </c>
    </row>
    <row r="45" spans="2:10" ht="13.5" customHeight="1">
      <c r="B45" s="843" t="s">
        <v>385</v>
      </c>
      <c r="C45" s="873">
        <f>SUM(E45,G45)</f>
        <v>5</v>
      </c>
      <c r="D45" s="876">
        <v>0.83333333333333337</v>
      </c>
      <c r="E45" s="835">
        <v>2</v>
      </c>
      <c r="F45" s="114">
        <v>0.66666666666666663</v>
      </c>
      <c r="G45" s="835">
        <v>3</v>
      </c>
      <c r="H45" s="836">
        <v>1</v>
      </c>
    </row>
    <row r="46" spans="2:10" ht="13.5" customHeight="1">
      <c r="B46" s="843" t="s">
        <v>386</v>
      </c>
      <c r="C46" s="873">
        <f>SUM(E46,G46)</f>
        <v>25</v>
      </c>
      <c r="D46" s="876">
        <v>0.47169811320754718</v>
      </c>
      <c r="E46" s="835">
        <v>7</v>
      </c>
      <c r="F46" s="114">
        <v>0.53846153846153844</v>
      </c>
      <c r="G46" s="835">
        <v>18</v>
      </c>
      <c r="H46" s="836">
        <v>0.45</v>
      </c>
    </row>
    <row r="47" spans="2:10" ht="13.5" customHeight="1">
      <c r="B47" s="843" t="s">
        <v>819</v>
      </c>
      <c r="C47" s="1469" t="s">
        <v>1030</v>
      </c>
      <c r="D47" s="1470"/>
      <c r="E47" s="1470"/>
      <c r="F47" s="1470"/>
      <c r="G47" s="1470"/>
      <c r="H47" s="1471"/>
    </row>
    <row r="48" spans="2:10" ht="13.5" customHeight="1" thickBot="1">
      <c r="B48" s="1046" t="s">
        <v>1031</v>
      </c>
      <c r="C48" s="1048">
        <f>SUM(C43:C47)</f>
        <v>70</v>
      </c>
      <c r="D48" s="1049">
        <v>0.47619047619047616</v>
      </c>
      <c r="E48" s="1050">
        <v>19</v>
      </c>
      <c r="F48" s="1051">
        <v>0.39583333333333331</v>
      </c>
      <c r="G48" s="1050">
        <v>51</v>
      </c>
      <c r="H48" s="1052">
        <v>0.51515151515151514</v>
      </c>
    </row>
    <row r="49" spans="2:10" ht="43.2" customHeight="1">
      <c r="B49" s="1468" t="s">
        <v>1024</v>
      </c>
      <c r="C49" s="1468"/>
      <c r="D49" s="1468"/>
      <c r="E49" s="1468"/>
      <c r="F49" s="1468"/>
      <c r="G49" s="1468"/>
      <c r="H49" s="1468"/>
    </row>
    <row r="50" spans="2:10" ht="35.4" customHeight="1">
      <c r="B50" s="1226" t="s">
        <v>1032</v>
      </c>
      <c r="C50" s="1226"/>
      <c r="D50" s="1226"/>
      <c r="E50" s="1226"/>
      <c r="F50" s="1226"/>
      <c r="G50" s="1226"/>
      <c r="H50" s="1226"/>
      <c r="I50" s="26"/>
    </row>
    <row r="51" spans="2:10" ht="32.4" customHeight="1">
      <c r="B51" s="1468" t="s">
        <v>1033</v>
      </c>
      <c r="C51" s="1468"/>
      <c r="D51" s="1468"/>
      <c r="E51" s="1468"/>
      <c r="F51" s="1468"/>
      <c r="G51" s="1468"/>
      <c r="H51" s="1468"/>
      <c r="I51" s="26"/>
    </row>
    <row r="52" spans="2:10" ht="13.95" customHeight="1">
      <c r="B52" s="1226" t="s">
        <v>1034</v>
      </c>
      <c r="C52" s="1226"/>
      <c r="D52" s="1226"/>
      <c r="E52" s="1226"/>
      <c r="F52" s="1226"/>
      <c r="G52" s="1226"/>
      <c r="H52" s="1226"/>
      <c r="I52" s="26"/>
    </row>
    <row r="53" spans="2:10" ht="13.95" customHeight="1">
      <c r="B53" s="1468" t="s">
        <v>1035</v>
      </c>
      <c r="C53" s="1468"/>
      <c r="D53" s="1468"/>
      <c r="E53" s="1468"/>
      <c r="F53" s="1468"/>
      <c r="G53" s="1468"/>
      <c r="H53" s="1468"/>
      <c r="I53" s="774"/>
      <c r="J53" s="814"/>
    </row>
    <row r="54" spans="2:10" ht="14.25" customHeight="1">
      <c r="B54" s="528"/>
      <c r="C54" s="528"/>
      <c r="D54" s="528"/>
      <c r="E54" s="528"/>
      <c r="F54" s="528"/>
      <c r="G54" s="528"/>
      <c r="H54" s="528"/>
      <c r="I54" s="528"/>
    </row>
    <row r="55" spans="2:10" ht="16.8" thickBot="1">
      <c r="B55" s="1183" t="s">
        <v>1036</v>
      </c>
      <c r="C55" s="1183"/>
      <c r="D55" s="1183"/>
      <c r="E55" s="1183"/>
      <c r="F55" s="1183"/>
      <c r="G55" s="1183"/>
      <c r="H55" s="1183"/>
      <c r="I55" s="1183"/>
    </row>
    <row r="56" spans="2:10">
      <c r="B56" s="1045" t="s">
        <v>153</v>
      </c>
      <c r="C56" s="635">
        <v>2024</v>
      </c>
    </row>
    <row r="57" spans="2:10">
      <c r="B57" s="843" t="s">
        <v>154</v>
      </c>
      <c r="C57" s="836">
        <v>0.21299999999999999</v>
      </c>
    </row>
    <row r="58" spans="2:10">
      <c r="B58" s="843" t="s">
        <v>155</v>
      </c>
      <c r="C58" s="836">
        <v>0.621</v>
      </c>
    </row>
    <row r="59" spans="2:10">
      <c r="B59" s="843" t="s">
        <v>156</v>
      </c>
      <c r="C59" s="836">
        <v>8.7999999999999995E-2</v>
      </c>
    </row>
    <row r="60" spans="2:10">
      <c r="B60" s="843" t="s">
        <v>227</v>
      </c>
      <c r="C60" s="836">
        <v>0.52400000000000002</v>
      </c>
    </row>
    <row r="61" spans="2:10">
      <c r="B61" s="843" t="s">
        <v>819</v>
      </c>
      <c r="C61" s="836">
        <v>0.33</v>
      </c>
    </row>
    <row r="62" spans="2:10" ht="15" thickBot="1">
      <c r="B62" s="1046" t="s">
        <v>159</v>
      </c>
      <c r="C62" s="1047">
        <v>0.32</v>
      </c>
    </row>
    <row r="63" spans="2:10" ht="52.95" customHeight="1">
      <c r="B63" s="1176" t="s">
        <v>1024</v>
      </c>
      <c r="C63" s="1176"/>
      <c r="D63" s="1176"/>
      <c r="E63" s="1176"/>
      <c r="F63" s="12"/>
      <c r="G63" s="12"/>
      <c r="H63" s="12"/>
      <c r="I63" s="12"/>
      <c r="J63" s="12"/>
    </row>
    <row r="64" spans="2:10" ht="14.1" customHeight="1">
      <c r="B64" s="1176" t="s">
        <v>1037</v>
      </c>
      <c r="C64" s="1176"/>
      <c r="D64" s="1176"/>
      <c r="E64" s="1176"/>
      <c r="F64" s="12"/>
      <c r="G64" s="12"/>
      <c r="H64" s="12"/>
      <c r="I64" s="12"/>
      <c r="J64" s="12"/>
    </row>
    <row r="65" spans="1:6">
      <c r="A65" s="6"/>
    </row>
    <row r="66" spans="1:6" ht="16.2">
      <c r="A66" s="6"/>
      <c r="B66" s="1183" t="s">
        <v>1038</v>
      </c>
      <c r="C66" s="1183"/>
      <c r="D66" s="1183"/>
      <c r="E66" s="1183"/>
      <c r="F66" s="1183"/>
    </row>
    <row r="67" spans="1:6" ht="54" customHeight="1">
      <c r="A67" s="6"/>
      <c r="B67" s="841" t="s">
        <v>153</v>
      </c>
      <c r="C67" s="823" t="s">
        <v>1039</v>
      </c>
      <c r="D67" s="824" t="s">
        <v>1040</v>
      </c>
    </row>
    <row r="68" spans="1:6">
      <c r="A68" s="6"/>
      <c r="B68" s="843" t="s">
        <v>377</v>
      </c>
      <c r="C68" s="65">
        <v>2020</v>
      </c>
      <c r="D68" s="391" t="s">
        <v>461</v>
      </c>
    </row>
    <row r="69" spans="1:6">
      <c r="B69" s="843" t="s">
        <v>383</v>
      </c>
      <c r="C69" s="65">
        <v>2024</v>
      </c>
      <c r="D69" s="391" t="s">
        <v>461</v>
      </c>
    </row>
    <row r="70" spans="1:6">
      <c r="B70" s="843" t="s">
        <v>385</v>
      </c>
      <c r="C70" s="65">
        <v>2023</v>
      </c>
      <c r="D70" s="391" t="s">
        <v>461</v>
      </c>
    </row>
    <row r="71" spans="1:6">
      <c r="B71" s="1040" t="s">
        <v>386</v>
      </c>
      <c r="C71" s="65">
        <v>2013</v>
      </c>
      <c r="D71" s="391" t="s">
        <v>452</v>
      </c>
    </row>
    <row r="72" spans="1:6">
      <c r="B72" s="1041" t="s">
        <v>819</v>
      </c>
      <c r="C72" s="65" t="s">
        <v>1041</v>
      </c>
      <c r="D72" s="391" t="s">
        <v>461</v>
      </c>
    </row>
    <row r="73" spans="1:6" ht="15" thickBot="1">
      <c r="A73" s="6"/>
      <c r="B73" s="1042" t="s">
        <v>1042</v>
      </c>
      <c r="C73" s="1043">
        <v>0.8</v>
      </c>
      <c r="D73" s="1044">
        <v>0.8</v>
      </c>
    </row>
    <row r="74" spans="1:6" ht="23.4" customHeight="1">
      <c r="A74" s="6"/>
      <c r="B74" s="1176" t="s">
        <v>1043</v>
      </c>
      <c r="C74" s="1176"/>
      <c r="D74" s="1176"/>
      <c r="E74" s="12"/>
      <c r="F74" s="12"/>
    </row>
    <row r="75" spans="1:6">
      <c r="A75" s="6"/>
    </row>
    <row r="76" spans="1:6">
      <c r="A76" s="6"/>
    </row>
    <row r="77" spans="1:6">
      <c r="A77" s="6"/>
    </row>
    <row r="78" spans="1:6">
      <c r="A78" s="6"/>
      <c r="E78" s="40"/>
    </row>
    <row r="79" spans="1:6">
      <c r="A79" s="6"/>
      <c r="C79" s="228"/>
    </row>
    <row r="80" spans="1:6">
      <c r="A80" s="6"/>
    </row>
    <row r="81" spans="1:1">
      <c r="A81" s="6"/>
    </row>
    <row r="82" spans="1:1">
      <c r="A82" s="6"/>
    </row>
    <row r="83" spans="1:1">
      <c r="A83" s="6"/>
    </row>
    <row r="207" spans="1:1">
      <c r="A207" s="8"/>
    </row>
    <row r="208" spans="1:1">
      <c r="A208" s="8"/>
    </row>
    <row r="209" spans="1:1">
      <c r="A209" s="8"/>
    </row>
    <row r="210" spans="1:1">
      <c r="A210" s="8"/>
    </row>
    <row r="211" spans="1:1">
      <c r="A211" s="8"/>
    </row>
    <row r="212" spans="1:1">
      <c r="A212" s="8"/>
    </row>
  </sheetData>
  <sheetProtection algorithmName="SHA-512" hashValue="AftYXHisercCpCskXLeyzufDdqh2f0AxH9BWFAIMmOqWcZbieqqL2/OAnB9zFH7wy/rWz9JXuOrRyrqttJgzXw==" saltValue="X9QH2P7J7LdSzAWh/sFt4A==" spinCount="100000" sheet="1" objects="1" scenarios="1"/>
  <mergeCells count="36">
    <mergeCell ref="B23:F23"/>
    <mergeCell ref="B24:F24"/>
    <mergeCell ref="B40:F40"/>
    <mergeCell ref="B41:B42"/>
    <mergeCell ref="B25:I25"/>
    <mergeCell ref="E41:F41"/>
    <mergeCell ref="G41:H41"/>
    <mergeCell ref="B26:F26"/>
    <mergeCell ref="C27:D27"/>
    <mergeCell ref="B35:H35"/>
    <mergeCell ref="B36:H36"/>
    <mergeCell ref="C41:D41"/>
    <mergeCell ref="B38:F38"/>
    <mergeCell ref="B2:L2"/>
    <mergeCell ref="B20:I20"/>
    <mergeCell ref="B8:I8"/>
    <mergeCell ref="B4:I4"/>
    <mergeCell ref="B6:I6"/>
    <mergeCell ref="B16:K16"/>
    <mergeCell ref="B17:K17"/>
    <mergeCell ref="B18:K18"/>
    <mergeCell ref="B74:D74"/>
    <mergeCell ref="B63:E63"/>
    <mergeCell ref="B64:E64"/>
    <mergeCell ref="E27:F27"/>
    <mergeCell ref="G27:H27"/>
    <mergeCell ref="B27:B28"/>
    <mergeCell ref="B66:F66"/>
    <mergeCell ref="B55:I55"/>
    <mergeCell ref="B37:F37"/>
    <mergeCell ref="B52:H52"/>
    <mergeCell ref="B53:H53"/>
    <mergeCell ref="B51:H51"/>
    <mergeCell ref="C47:H47"/>
    <mergeCell ref="B49:H49"/>
    <mergeCell ref="B50:H5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977C-F803-432F-9CC0-5A040A05D1AC}">
  <sheetPr codeName="Sheet23">
    <tabColor rgb="FFAAE5E3"/>
  </sheetPr>
  <dimension ref="A1:P198"/>
  <sheetViews>
    <sheetView showGridLines="0" zoomScaleNormal="100" workbookViewId="0"/>
  </sheetViews>
  <sheetFormatPr defaultColWidth="8.5546875" defaultRowHeight="14.4"/>
  <cols>
    <col min="1" max="1" width="1.6640625" customWidth="1"/>
    <col min="2" max="2" width="23.44140625" customWidth="1"/>
    <col min="3" max="3" width="19" customWidth="1"/>
    <col min="4" max="4" width="21.5546875" customWidth="1"/>
    <col min="5" max="5" width="18.5546875" customWidth="1"/>
    <col min="6" max="6" width="29" customWidth="1"/>
    <col min="7" max="7" width="31.109375" customWidth="1"/>
    <col min="8" max="8" width="15.88671875" customWidth="1"/>
    <col min="9" max="9" width="20.44140625" customWidth="1"/>
    <col min="10" max="10" width="21.44140625" customWidth="1"/>
    <col min="12" max="15" width="21" customWidth="1"/>
  </cols>
  <sheetData>
    <row r="1" spans="2:16" ht="57" customHeight="1">
      <c r="B1" t="e" vm="1">
        <v>#VALUE!</v>
      </c>
    </row>
    <row r="2" spans="2:16" ht="21">
      <c r="B2" s="1227" t="s">
        <v>426</v>
      </c>
      <c r="C2" s="1227"/>
      <c r="D2" s="1227"/>
      <c r="E2" s="1227"/>
      <c r="F2" s="1227"/>
      <c r="G2" s="1227"/>
      <c r="H2" s="1227"/>
      <c r="I2" s="1227"/>
      <c r="J2" s="1227"/>
      <c r="K2" s="1227"/>
      <c r="L2" s="1227"/>
    </row>
    <row r="3" spans="2:16" ht="16.2" customHeight="1" thickBot="1">
      <c r="B3" s="587"/>
      <c r="C3" s="587"/>
      <c r="D3" s="587"/>
      <c r="E3" s="587"/>
      <c r="F3" s="587"/>
      <c r="G3" s="602"/>
      <c r="H3" s="602"/>
      <c r="I3" s="602"/>
    </row>
    <row r="4" spans="2:16" ht="20.399999999999999" thickTop="1" thickBot="1">
      <c r="B4" s="1144" t="s">
        <v>1044</v>
      </c>
      <c r="C4" s="1144"/>
      <c r="D4" s="1144"/>
      <c r="E4" s="1144"/>
      <c r="F4" s="1144"/>
      <c r="G4" s="1144"/>
      <c r="H4" s="1144"/>
      <c r="I4" s="1144"/>
    </row>
    <row r="5" spans="2:16" ht="12.6" customHeight="1" thickTop="1">
      <c r="B5" s="141"/>
      <c r="C5" s="141"/>
      <c r="D5" s="141"/>
      <c r="E5" s="141"/>
      <c r="F5" s="141"/>
      <c r="G5" s="141"/>
      <c r="H5" s="141"/>
      <c r="I5" s="141"/>
      <c r="J5" s="141"/>
      <c r="K5" s="141"/>
      <c r="L5" s="141"/>
      <c r="P5" s="8"/>
    </row>
    <row r="6" spans="2:16" ht="17.399999999999999">
      <c r="B6" s="1170" t="s">
        <v>1004</v>
      </c>
      <c r="C6" s="1170"/>
      <c r="D6" s="1170"/>
      <c r="E6" s="1170"/>
      <c r="F6" s="1170"/>
      <c r="G6" s="1170"/>
      <c r="H6" s="1170"/>
      <c r="I6" s="1170"/>
      <c r="J6" s="43"/>
      <c r="K6" s="43"/>
      <c r="L6" s="141"/>
      <c r="P6" s="8"/>
    </row>
    <row r="7" spans="2:16" ht="9.6" customHeight="1">
      <c r="B7" s="27"/>
      <c r="C7" s="27"/>
      <c r="D7" s="27"/>
      <c r="E7" s="27"/>
      <c r="F7" s="27"/>
      <c r="G7" s="27"/>
      <c r="H7" s="27"/>
      <c r="I7" s="27"/>
      <c r="J7" s="43"/>
      <c r="K7" s="43"/>
      <c r="L7" s="141"/>
      <c r="P7" s="8"/>
    </row>
    <row r="8" spans="2:16" ht="15" thickBot="1">
      <c r="B8" s="1481" t="s">
        <v>1045</v>
      </c>
      <c r="C8" s="1482"/>
      <c r="D8" s="1482"/>
      <c r="E8" s="1482"/>
      <c r="F8" s="1482"/>
      <c r="G8" s="1482"/>
      <c r="H8" s="1482"/>
      <c r="I8" s="1482"/>
    </row>
    <row r="9" spans="2:16">
      <c r="B9" s="1077"/>
      <c r="C9" s="900">
        <v>2024</v>
      </c>
      <c r="D9" s="610">
        <v>2023</v>
      </c>
      <c r="E9" s="609">
        <v>2022</v>
      </c>
      <c r="F9" s="2"/>
    </row>
    <row r="10" spans="2:16" ht="15" thickBot="1">
      <c r="B10" s="1078" t="s">
        <v>1046</v>
      </c>
      <c r="C10" s="1079">
        <v>292</v>
      </c>
      <c r="D10" s="1080">
        <v>297</v>
      </c>
      <c r="E10" s="1081">
        <v>261</v>
      </c>
      <c r="F10" s="2"/>
    </row>
    <row r="11" spans="2:16" ht="23.25" customHeight="1">
      <c r="B11" s="1171" t="s">
        <v>1047</v>
      </c>
      <c r="C11" s="1171"/>
      <c r="D11" s="1171"/>
      <c r="E11" s="1171"/>
      <c r="F11" s="2"/>
    </row>
    <row r="12" spans="2:16">
      <c r="B12" s="3"/>
      <c r="C12" s="2"/>
      <c r="D12" s="2"/>
      <c r="E12" s="2"/>
      <c r="F12" s="2"/>
      <c r="G12" s="2"/>
      <c r="H12" s="2"/>
    </row>
    <row r="13" spans="2:16" ht="17.399999999999999" thickBot="1">
      <c r="B13" s="1175" t="s">
        <v>1048</v>
      </c>
      <c r="C13" s="1175"/>
      <c r="D13" s="1175"/>
      <c r="E13" s="1175"/>
      <c r="F13" s="1175"/>
      <c r="G13" s="1175"/>
      <c r="H13" s="1175"/>
      <c r="I13" s="1175"/>
    </row>
    <row r="14" spans="2:16">
      <c r="B14" s="1071"/>
      <c r="C14" s="798">
        <v>2024</v>
      </c>
      <c r="D14" s="2"/>
    </row>
    <row r="15" spans="2:16" ht="26.4">
      <c r="B15" s="1072" t="s">
        <v>1049</v>
      </c>
      <c r="C15" s="1073">
        <v>10.5</v>
      </c>
      <c r="D15" s="2"/>
    </row>
    <row r="16" spans="2:16" ht="26.4">
      <c r="B16" s="1072" t="s">
        <v>1050</v>
      </c>
      <c r="C16" s="1074">
        <v>171</v>
      </c>
      <c r="D16" s="2"/>
    </row>
    <row r="17" spans="2:11" ht="40.200000000000003" thickBot="1">
      <c r="B17" s="1075" t="s">
        <v>1051</v>
      </c>
      <c r="C17" s="1076">
        <v>0.37</v>
      </c>
      <c r="D17" s="2"/>
    </row>
    <row r="18" spans="2:11" ht="56.4" customHeight="1">
      <c r="B18" s="1176" t="s">
        <v>1052</v>
      </c>
      <c r="C18" s="1176"/>
      <c r="D18" s="1176"/>
      <c r="E18" s="1176"/>
      <c r="F18" s="12"/>
      <c r="G18" s="12"/>
      <c r="H18" s="12"/>
      <c r="I18" s="12"/>
      <c r="J18" s="27"/>
      <c r="K18" s="2"/>
    </row>
    <row r="19" spans="2:11">
      <c r="H19" s="2"/>
    </row>
    <row r="20" spans="2:11" ht="17.399999999999999" thickBot="1">
      <c r="B20" s="1472" t="s">
        <v>1053</v>
      </c>
      <c r="C20" s="1175"/>
      <c r="D20" s="1175"/>
      <c r="E20" s="1175"/>
      <c r="F20" s="1175"/>
      <c r="G20" s="1175"/>
      <c r="H20" s="1175"/>
      <c r="I20" s="1175"/>
    </row>
    <row r="21" spans="2:11">
      <c r="B21" s="1032"/>
      <c r="C21" s="609">
        <v>2024</v>
      </c>
    </row>
    <row r="22" spans="2:11" ht="15" thickBot="1">
      <c r="B22" s="203" t="s">
        <v>1054</v>
      </c>
      <c r="C22" s="1070">
        <v>85</v>
      </c>
    </row>
    <row r="23" spans="2:11" s="8" customFormat="1" ht="12.6" customHeight="1">
      <c r="B23" s="1160" t="s">
        <v>1055</v>
      </c>
      <c r="C23" s="1160"/>
      <c r="D23" s="1160"/>
      <c r="E23" s="1160"/>
      <c r="F23" s="1"/>
      <c r="G23" s="1"/>
      <c r="H23" s="1"/>
      <c r="I23" s="1"/>
    </row>
    <row r="24" spans="2:11" s="8" customFormat="1" ht="12.6" customHeight="1">
      <c r="B24" s="1160" t="s">
        <v>1056</v>
      </c>
      <c r="C24" s="1160"/>
      <c r="D24" s="1160"/>
      <c r="E24" s="1160"/>
      <c r="F24" s="1"/>
      <c r="G24" s="1"/>
      <c r="H24" s="1"/>
      <c r="I24" s="1"/>
    </row>
    <row r="25" spans="2:11">
      <c r="B25" s="144"/>
      <c r="C25" s="144"/>
      <c r="D25" s="144"/>
      <c r="E25" s="144"/>
      <c r="F25" s="144"/>
      <c r="G25" s="144"/>
      <c r="H25" s="144"/>
      <c r="I25" s="144"/>
    </row>
    <row r="26" spans="2:11" ht="17.399999999999999" thickBot="1">
      <c r="B26" s="1480" t="s">
        <v>1057</v>
      </c>
      <c r="C26" s="1480"/>
      <c r="D26" s="1480"/>
      <c r="E26" s="1480"/>
      <c r="F26" s="1480"/>
      <c r="G26" s="1480"/>
      <c r="H26" s="1480"/>
    </row>
    <row r="27" spans="2:11">
      <c r="B27" s="990" t="s">
        <v>352</v>
      </c>
      <c r="C27" s="1030" t="s">
        <v>1058</v>
      </c>
      <c r="D27" s="1053" t="s">
        <v>781</v>
      </c>
      <c r="E27" s="1030" t="s">
        <v>1059</v>
      </c>
      <c r="F27" s="1054" t="s">
        <v>1060</v>
      </c>
      <c r="G27" s="1054" t="s">
        <v>1061</v>
      </c>
      <c r="H27" s="1055" t="s">
        <v>1062</v>
      </c>
    </row>
    <row r="28" spans="2:11" ht="26.4">
      <c r="B28" s="235" t="s">
        <v>153</v>
      </c>
      <c r="C28" s="82" t="s">
        <v>220</v>
      </c>
      <c r="D28" s="78" t="s">
        <v>229</v>
      </c>
      <c r="E28" s="82" t="s">
        <v>1063</v>
      </c>
      <c r="F28" s="60" t="s">
        <v>1064</v>
      </c>
      <c r="G28" s="60" t="s">
        <v>1065</v>
      </c>
      <c r="H28" s="1056">
        <v>2024</v>
      </c>
    </row>
    <row r="29" spans="2:11" ht="26.4">
      <c r="B29" s="235" t="s">
        <v>153</v>
      </c>
      <c r="C29" s="82" t="s">
        <v>220</v>
      </c>
      <c r="D29" s="78" t="s">
        <v>229</v>
      </c>
      <c r="E29" s="82" t="s">
        <v>1063</v>
      </c>
      <c r="F29" s="60" t="s">
        <v>1066</v>
      </c>
      <c r="G29" s="60" t="s">
        <v>1067</v>
      </c>
      <c r="H29" s="1056">
        <v>2024</v>
      </c>
    </row>
    <row r="30" spans="2:11" ht="26.4">
      <c r="B30" s="239" t="s">
        <v>153</v>
      </c>
      <c r="C30" s="82" t="s">
        <v>220</v>
      </c>
      <c r="D30" s="78" t="s">
        <v>229</v>
      </c>
      <c r="E30" s="531" t="s">
        <v>1063</v>
      </c>
      <c r="F30" s="82" t="s">
        <v>1068</v>
      </c>
      <c r="G30" s="60" t="s">
        <v>1069</v>
      </c>
      <c r="H30" s="1057" t="s">
        <v>1070</v>
      </c>
    </row>
    <row r="31" spans="2:11" ht="26.4">
      <c r="B31" s="819" t="s">
        <v>153</v>
      </c>
      <c r="C31" s="75" t="s">
        <v>220</v>
      </c>
      <c r="D31" s="70" t="s">
        <v>229</v>
      </c>
      <c r="E31" s="531" t="s">
        <v>1063</v>
      </c>
      <c r="F31" s="75" t="s">
        <v>1071</v>
      </c>
      <c r="G31" s="76" t="s">
        <v>1072</v>
      </c>
      <c r="H31" s="1057" t="s">
        <v>1070</v>
      </c>
    </row>
    <row r="32" spans="2:11" ht="26.4">
      <c r="B32" s="819" t="s">
        <v>153</v>
      </c>
      <c r="C32" s="75" t="s">
        <v>220</v>
      </c>
      <c r="D32" s="70" t="s">
        <v>229</v>
      </c>
      <c r="E32" s="531" t="s">
        <v>1063</v>
      </c>
      <c r="F32" s="75" t="s">
        <v>1073</v>
      </c>
      <c r="G32" s="75" t="s">
        <v>1069</v>
      </c>
      <c r="H32" s="1058" t="s">
        <v>1074</v>
      </c>
    </row>
    <row r="33" spans="1:8" ht="26.4">
      <c r="B33" s="403" t="s">
        <v>153</v>
      </c>
      <c r="C33" s="143" t="s">
        <v>1075</v>
      </c>
      <c r="D33" s="143" t="s">
        <v>215</v>
      </c>
      <c r="E33" s="143" t="s">
        <v>158</v>
      </c>
      <c r="F33" s="166" t="s">
        <v>1076</v>
      </c>
      <c r="G33" s="166" t="s">
        <v>1077</v>
      </c>
      <c r="H33" s="1058" t="s">
        <v>1078</v>
      </c>
    </row>
    <row r="34" spans="1:8" ht="26.4">
      <c r="B34" s="403" t="s">
        <v>153</v>
      </c>
      <c r="C34" s="143" t="s">
        <v>1075</v>
      </c>
      <c r="D34" s="143" t="s">
        <v>215</v>
      </c>
      <c r="E34" s="143" t="s">
        <v>158</v>
      </c>
      <c r="F34" s="166" t="s">
        <v>1076</v>
      </c>
      <c r="G34" s="166" t="s">
        <v>1077</v>
      </c>
      <c r="H34" s="1058" t="s">
        <v>1078</v>
      </c>
    </row>
    <row r="35" spans="1:8" ht="27">
      <c r="B35" s="1059" t="s">
        <v>1079</v>
      </c>
      <c r="C35" s="529" t="s">
        <v>1079</v>
      </c>
      <c r="D35" s="529" t="s">
        <v>422</v>
      </c>
      <c r="E35" s="529" t="s">
        <v>1080</v>
      </c>
      <c r="F35" s="529" t="s">
        <v>1081</v>
      </c>
      <c r="G35" s="529" t="s">
        <v>1082</v>
      </c>
      <c r="H35" s="1060">
        <v>2024</v>
      </c>
    </row>
    <row r="36" spans="1:8">
      <c r="B36" s="1059" t="s">
        <v>1079</v>
      </c>
      <c r="C36" s="529" t="s">
        <v>1079</v>
      </c>
      <c r="D36" s="529" t="s">
        <v>422</v>
      </c>
      <c r="E36" s="529" t="s">
        <v>1080</v>
      </c>
      <c r="F36" s="529" t="s">
        <v>1083</v>
      </c>
      <c r="G36" s="529" t="s">
        <v>1082</v>
      </c>
      <c r="H36" s="1060">
        <v>2024</v>
      </c>
    </row>
    <row r="37" spans="1:8">
      <c r="B37" s="1059" t="s">
        <v>1084</v>
      </c>
      <c r="C37" s="529" t="s">
        <v>1084</v>
      </c>
      <c r="D37" s="529" t="s">
        <v>1085</v>
      </c>
      <c r="E37" s="529" t="s">
        <v>1086</v>
      </c>
      <c r="F37" s="529" t="s">
        <v>1087</v>
      </c>
      <c r="G37" s="529" t="s">
        <v>1088</v>
      </c>
      <c r="H37" s="1060">
        <v>2024</v>
      </c>
    </row>
    <row r="38" spans="1:8">
      <c r="B38" s="1059" t="s">
        <v>1084</v>
      </c>
      <c r="C38" s="529" t="s">
        <v>1084</v>
      </c>
      <c r="D38" s="529" t="s">
        <v>1085</v>
      </c>
      <c r="E38" s="529" t="s">
        <v>452</v>
      </c>
      <c r="F38" s="529" t="s">
        <v>1089</v>
      </c>
      <c r="G38" s="529" t="s">
        <v>1088</v>
      </c>
      <c r="H38" s="1060">
        <v>2024</v>
      </c>
    </row>
    <row r="39" spans="1:8" ht="27">
      <c r="B39" s="1059" t="s">
        <v>1084</v>
      </c>
      <c r="C39" s="529" t="s">
        <v>1084</v>
      </c>
      <c r="D39" s="529" t="s">
        <v>1085</v>
      </c>
      <c r="E39" s="529" t="s">
        <v>1090</v>
      </c>
      <c r="F39" s="529" t="s">
        <v>1091</v>
      </c>
      <c r="G39" s="529" t="s">
        <v>1092</v>
      </c>
      <c r="H39" s="1060">
        <v>2024</v>
      </c>
    </row>
    <row r="40" spans="1:8" ht="27">
      <c r="A40" s="6"/>
      <c r="B40" s="1059" t="s">
        <v>1084</v>
      </c>
      <c r="C40" s="529" t="s">
        <v>1084</v>
      </c>
      <c r="D40" s="529" t="s">
        <v>1085</v>
      </c>
      <c r="E40" s="529" t="s">
        <v>452</v>
      </c>
      <c r="F40" s="529" t="s">
        <v>1093</v>
      </c>
      <c r="G40" s="529" t="s">
        <v>1092</v>
      </c>
      <c r="H40" s="1060">
        <v>2024</v>
      </c>
    </row>
    <row r="41" spans="1:8">
      <c r="A41" s="6"/>
      <c r="B41" s="1059" t="s">
        <v>1084</v>
      </c>
      <c r="C41" s="529" t="s">
        <v>1084</v>
      </c>
      <c r="D41" s="529" t="s">
        <v>1085</v>
      </c>
      <c r="E41" s="529" t="s">
        <v>1094</v>
      </c>
      <c r="F41" s="529" t="s">
        <v>1095</v>
      </c>
      <c r="G41" s="529" t="s">
        <v>1088</v>
      </c>
      <c r="H41" s="1060">
        <v>2024</v>
      </c>
    </row>
    <row r="42" spans="1:8">
      <c r="A42" s="6"/>
      <c r="B42" s="1059" t="s">
        <v>1084</v>
      </c>
      <c r="C42" s="529" t="s">
        <v>1084</v>
      </c>
      <c r="D42" s="529" t="s">
        <v>1085</v>
      </c>
      <c r="E42" s="846" t="s">
        <v>452</v>
      </c>
      <c r="F42" s="529" t="s">
        <v>1095</v>
      </c>
      <c r="G42" s="529" t="s">
        <v>1096</v>
      </c>
      <c r="H42" s="1060">
        <v>2024</v>
      </c>
    </row>
    <row r="43" spans="1:8">
      <c r="B43" s="1059" t="s">
        <v>1084</v>
      </c>
      <c r="C43" s="529" t="s">
        <v>1084</v>
      </c>
      <c r="D43" s="529" t="s">
        <v>1085</v>
      </c>
      <c r="E43" s="529" t="s">
        <v>1097</v>
      </c>
      <c r="F43" s="529" t="s">
        <v>1098</v>
      </c>
      <c r="G43" s="529" t="s">
        <v>1088</v>
      </c>
      <c r="H43" s="1060">
        <v>2024</v>
      </c>
    </row>
    <row r="44" spans="1:8">
      <c r="B44" s="1059" t="s">
        <v>1084</v>
      </c>
      <c r="C44" s="529" t="s">
        <v>1084</v>
      </c>
      <c r="D44" s="529" t="s">
        <v>1085</v>
      </c>
      <c r="E44" s="529" t="s">
        <v>1099</v>
      </c>
      <c r="F44" s="529" t="s">
        <v>1100</v>
      </c>
      <c r="G44" s="529" t="s">
        <v>1096</v>
      </c>
      <c r="H44" s="1060">
        <v>2024</v>
      </c>
    </row>
    <row r="45" spans="1:8">
      <c r="B45" s="1059" t="s">
        <v>1084</v>
      </c>
      <c r="C45" s="529" t="s">
        <v>1084</v>
      </c>
      <c r="D45" s="529" t="s">
        <v>1085</v>
      </c>
      <c r="E45" s="529" t="s">
        <v>452</v>
      </c>
      <c r="F45" s="529" t="s">
        <v>1099</v>
      </c>
      <c r="G45" s="529" t="s">
        <v>1096</v>
      </c>
      <c r="H45" s="1060">
        <v>2024</v>
      </c>
    </row>
    <row r="46" spans="1:8">
      <c r="B46" s="1059" t="s">
        <v>1084</v>
      </c>
      <c r="C46" s="529" t="s">
        <v>1084</v>
      </c>
      <c r="D46" s="529" t="s">
        <v>1085</v>
      </c>
      <c r="E46" s="529" t="s">
        <v>1101</v>
      </c>
      <c r="F46" s="529" t="s">
        <v>1102</v>
      </c>
      <c r="G46" s="529" t="s">
        <v>1088</v>
      </c>
      <c r="H46" s="1060">
        <v>2024</v>
      </c>
    </row>
    <row r="47" spans="1:8">
      <c r="B47" s="1059" t="s">
        <v>1084</v>
      </c>
      <c r="C47" s="529" t="s">
        <v>1084</v>
      </c>
      <c r="D47" s="529" t="s">
        <v>1085</v>
      </c>
      <c r="E47" s="529" t="s">
        <v>1103</v>
      </c>
      <c r="F47" s="529" t="s">
        <v>1104</v>
      </c>
      <c r="G47" s="529" t="s">
        <v>1088</v>
      </c>
      <c r="H47" s="1060">
        <v>2024</v>
      </c>
    </row>
    <row r="48" spans="1:8">
      <c r="B48" s="1059" t="s">
        <v>1084</v>
      </c>
      <c r="C48" s="529" t="s">
        <v>1084</v>
      </c>
      <c r="D48" s="529" t="s">
        <v>1085</v>
      </c>
      <c r="E48" s="529" t="s">
        <v>1105</v>
      </c>
      <c r="F48" s="529" t="s">
        <v>1106</v>
      </c>
      <c r="G48" s="529" t="s">
        <v>1088</v>
      </c>
      <c r="H48" s="1060">
        <v>2024</v>
      </c>
    </row>
    <row r="49" spans="1:8">
      <c r="B49" s="1059" t="s">
        <v>1084</v>
      </c>
      <c r="C49" s="529" t="s">
        <v>1084</v>
      </c>
      <c r="D49" s="529" t="s">
        <v>1085</v>
      </c>
      <c r="E49" s="529" t="s">
        <v>1107</v>
      </c>
      <c r="F49" s="529" t="s">
        <v>1107</v>
      </c>
      <c r="G49" s="529" t="s">
        <v>1088</v>
      </c>
      <c r="H49" s="1060">
        <v>2024</v>
      </c>
    </row>
    <row r="50" spans="1:8">
      <c r="B50" s="1059" t="s">
        <v>1084</v>
      </c>
      <c r="C50" s="529" t="s">
        <v>1084</v>
      </c>
      <c r="D50" s="529" t="s">
        <v>1085</v>
      </c>
      <c r="E50" s="529" t="s">
        <v>452</v>
      </c>
      <c r="F50" s="529" t="s">
        <v>1108</v>
      </c>
      <c r="G50" s="529" t="s">
        <v>1088</v>
      </c>
      <c r="H50" s="1060">
        <v>2024</v>
      </c>
    </row>
    <row r="51" spans="1:8">
      <c r="B51" s="1059" t="s">
        <v>1084</v>
      </c>
      <c r="C51" s="529" t="s">
        <v>1084</v>
      </c>
      <c r="D51" s="529" t="s">
        <v>1085</v>
      </c>
      <c r="E51" s="529" t="s">
        <v>1109</v>
      </c>
      <c r="F51" s="529" t="s">
        <v>1110</v>
      </c>
      <c r="G51" s="529" t="s">
        <v>1088</v>
      </c>
      <c r="H51" s="1060">
        <v>2024</v>
      </c>
    </row>
    <row r="52" spans="1:8">
      <c r="B52" s="1059" t="s">
        <v>1084</v>
      </c>
      <c r="C52" s="529" t="s">
        <v>1084</v>
      </c>
      <c r="D52" s="529" t="s">
        <v>1085</v>
      </c>
      <c r="E52" s="529" t="s">
        <v>452</v>
      </c>
      <c r="F52" s="529" t="s">
        <v>1111</v>
      </c>
      <c r="G52" s="529" t="s">
        <v>1088</v>
      </c>
      <c r="H52" s="1060">
        <v>2024</v>
      </c>
    </row>
    <row r="53" spans="1:8" ht="27">
      <c r="B53" s="1059" t="s">
        <v>1084</v>
      </c>
      <c r="C53" s="529" t="s">
        <v>1084</v>
      </c>
      <c r="D53" s="529" t="s">
        <v>1085</v>
      </c>
      <c r="E53" s="529" t="s">
        <v>1112</v>
      </c>
      <c r="F53" s="529" t="s">
        <v>1113</v>
      </c>
      <c r="G53" s="529" t="s">
        <v>1088</v>
      </c>
      <c r="H53" s="1060">
        <v>2024</v>
      </c>
    </row>
    <row r="54" spans="1:8">
      <c r="B54" s="1059" t="s">
        <v>1084</v>
      </c>
      <c r="C54" s="529" t="s">
        <v>1084</v>
      </c>
      <c r="D54" s="529" t="s">
        <v>1085</v>
      </c>
      <c r="E54" s="529" t="s">
        <v>1097</v>
      </c>
      <c r="F54" s="529" t="s">
        <v>1114</v>
      </c>
      <c r="G54" s="529" t="s">
        <v>1088</v>
      </c>
      <c r="H54" s="1060">
        <v>2024</v>
      </c>
    </row>
    <row r="55" spans="1:8">
      <c r="B55" s="1059" t="s">
        <v>1084</v>
      </c>
      <c r="C55" s="529" t="s">
        <v>1084</v>
      </c>
      <c r="D55" s="529" t="s">
        <v>1085</v>
      </c>
      <c r="E55" s="529" t="s">
        <v>1097</v>
      </c>
      <c r="F55" s="529" t="s">
        <v>1115</v>
      </c>
      <c r="G55" s="529" t="s">
        <v>1088</v>
      </c>
      <c r="H55" s="1060">
        <v>2024</v>
      </c>
    </row>
    <row r="56" spans="1:8">
      <c r="B56" s="1059" t="s">
        <v>1084</v>
      </c>
      <c r="C56" s="529" t="s">
        <v>1084</v>
      </c>
      <c r="D56" s="529" t="s">
        <v>1085</v>
      </c>
      <c r="E56" s="529" t="s">
        <v>1097</v>
      </c>
      <c r="F56" s="529" t="s">
        <v>1116</v>
      </c>
      <c r="G56" s="529" t="s">
        <v>1088</v>
      </c>
      <c r="H56" s="1060">
        <v>2024</v>
      </c>
    </row>
    <row r="57" spans="1:8">
      <c r="B57" s="1059" t="s">
        <v>1084</v>
      </c>
      <c r="C57" s="529" t="s">
        <v>1084</v>
      </c>
      <c r="D57" s="529" t="s">
        <v>1085</v>
      </c>
      <c r="E57" s="529" t="s">
        <v>1097</v>
      </c>
      <c r="F57" s="529" t="s">
        <v>1117</v>
      </c>
      <c r="G57" s="529" t="s">
        <v>1088</v>
      </c>
      <c r="H57" s="1060">
        <v>2024</v>
      </c>
    </row>
    <row r="58" spans="1:8" ht="27">
      <c r="B58" s="1059" t="s">
        <v>1084</v>
      </c>
      <c r="C58" s="529" t="s">
        <v>1084</v>
      </c>
      <c r="D58" s="529" t="s">
        <v>1085</v>
      </c>
      <c r="E58" s="529" t="s">
        <v>1097</v>
      </c>
      <c r="F58" s="529" t="s">
        <v>1118</v>
      </c>
      <c r="G58" s="529" t="s">
        <v>1088</v>
      </c>
      <c r="H58" s="1060">
        <v>2024</v>
      </c>
    </row>
    <row r="59" spans="1:8">
      <c r="B59" s="1059" t="s">
        <v>1084</v>
      </c>
      <c r="C59" s="529" t="s">
        <v>1084</v>
      </c>
      <c r="D59" s="529" t="s">
        <v>1085</v>
      </c>
      <c r="E59" s="529" t="s">
        <v>1119</v>
      </c>
      <c r="F59" s="529" t="s">
        <v>1120</v>
      </c>
      <c r="G59" s="529" t="s">
        <v>1088</v>
      </c>
      <c r="H59" s="1060">
        <v>2024</v>
      </c>
    </row>
    <row r="60" spans="1:8">
      <c r="A60" s="6"/>
      <c r="B60" s="1059" t="s">
        <v>1084</v>
      </c>
      <c r="C60" s="529" t="s">
        <v>1084</v>
      </c>
      <c r="D60" s="529" t="s">
        <v>1085</v>
      </c>
      <c r="E60" s="529" t="s">
        <v>1121</v>
      </c>
      <c r="F60" s="529" t="s">
        <v>1122</v>
      </c>
      <c r="G60" s="529" t="s">
        <v>1088</v>
      </c>
      <c r="H60" s="1060">
        <v>2024</v>
      </c>
    </row>
    <row r="61" spans="1:8">
      <c r="A61" s="6"/>
      <c r="B61" s="1059" t="s">
        <v>1084</v>
      </c>
      <c r="C61" s="529" t="s">
        <v>1084</v>
      </c>
      <c r="D61" s="529" t="s">
        <v>1085</v>
      </c>
      <c r="E61" s="529" t="s">
        <v>1123</v>
      </c>
      <c r="F61" s="529" t="s">
        <v>1124</v>
      </c>
      <c r="G61" s="529" t="s">
        <v>1088</v>
      </c>
      <c r="H61" s="1060">
        <v>2024</v>
      </c>
    </row>
    <row r="62" spans="1:8">
      <c r="A62" s="6"/>
      <c r="B62" s="1059" t="s">
        <v>1084</v>
      </c>
      <c r="C62" s="529" t="s">
        <v>1084</v>
      </c>
      <c r="D62" s="529" t="s">
        <v>1085</v>
      </c>
      <c r="E62" s="529" t="s">
        <v>1109</v>
      </c>
      <c r="F62" s="529" t="s">
        <v>1106</v>
      </c>
      <c r="G62" s="529" t="s">
        <v>1088</v>
      </c>
      <c r="H62" s="1060">
        <v>2024</v>
      </c>
    </row>
    <row r="63" spans="1:8">
      <c r="B63" s="1059" t="s">
        <v>1084</v>
      </c>
      <c r="C63" s="529" t="s">
        <v>1084</v>
      </c>
      <c r="D63" s="529" t="s">
        <v>1085</v>
      </c>
      <c r="E63" s="529" t="s">
        <v>1125</v>
      </c>
      <c r="F63" s="529" t="s">
        <v>1126</v>
      </c>
      <c r="G63" s="529" t="s">
        <v>1088</v>
      </c>
      <c r="H63" s="1060">
        <v>2024</v>
      </c>
    </row>
    <row r="64" spans="1:8" ht="27">
      <c r="B64" s="1059" t="s">
        <v>1084</v>
      </c>
      <c r="C64" s="529" t="s">
        <v>1084</v>
      </c>
      <c r="D64" s="529" t="s">
        <v>1085</v>
      </c>
      <c r="E64" s="529" t="s">
        <v>1125</v>
      </c>
      <c r="F64" s="529" t="s">
        <v>1127</v>
      </c>
      <c r="G64" s="529" t="s">
        <v>1088</v>
      </c>
      <c r="H64" s="1060">
        <v>2024</v>
      </c>
    </row>
    <row r="65" spans="1:8" ht="27">
      <c r="B65" s="1059" t="s">
        <v>1079</v>
      </c>
      <c r="C65" s="529" t="s">
        <v>1079</v>
      </c>
      <c r="D65" s="529" t="s">
        <v>229</v>
      </c>
      <c r="E65" s="529" t="s">
        <v>1128</v>
      </c>
      <c r="F65" s="529" t="s">
        <v>1129</v>
      </c>
      <c r="G65" s="529" t="s">
        <v>1130</v>
      </c>
      <c r="H65" s="1060">
        <v>2024</v>
      </c>
    </row>
    <row r="66" spans="1:8" ht="27">
      <c r="B66" s="1059" t="s">
        <v>1079</v>
      </c>
      <c r="C66" s="529" t="s">
        <v>1079</v>
      </c>
      <c r="D66" s="529" t="s">
        <v>229</v>
      </c>
      <c r="E66" s="529" t="s">
        <v>1131</v>
      </c>
      <c r="F66" s="529" t="s">
        <v>1132</v>
      </c>
      <c r="G66" s="529" t="s">
        <v>1133</v>
      </c>
      <c r="H66" s="1060">
        <v>2024</v>
      </c>
    </row>
    <row r="67" spans="1:8" ht="27">
      <c r="B67" s="1059" t="s">
        <v>1079</v>
      </c>
      <c r="C67" s="529" t="s">
        <v>1079</v>
      </c>
      <c r="D67" s="529" t="s">
        <v>229</v>
      </c>
      <c r="E67" s="529" t="s">
        <v>1131</v>
      </c>
      <c r="F67" s="529" t="s">
        <v>1134</v>
      </c>
      <c r="G67" s="529" t="s">
        <v>1133</v>
      </c>
      <c r="H67" s="1060">
        <v>2024</v>
      </c>
    </row>
    <row r="68" spans="1:8" ht="26.4">
      <c r="B68" s="406" t="s">
        <v>153</v>
      </c>
      <c r="C68" s="229" t="s">
        <v>220</v>
      </c>
      <c r="D68" s="229" t="s">
        <v>229</v>
      </c>
      <c r="E68" s="229" t="s">
        <v>1063</v>
      </c>
      <c r="F68" s="230" t="s">
        <v>1135</v>
      </c>
      <c r="G68" s="230" t="s">
        <v>1136</v>
      </c>
      <c r="H68" s="1061">
        <v>2023</v>
      </c>
    </row>
    <row r="69" spans="1:8" ht="26.4">
      <c r="B69" s="403" t="s">
        <v>153</v>
      </c>
      <c r="C69" s="143" t="s">
        <v>220</v>
      </c>
      <c r="D69" s="143" t="s">
        <v>215</v>
      </c>
      <c r="E69" s="143" t="s">
        <v>155</v>
      </c>
      <c r="F69" s="166" t="s">
        <v>1137</v>
      </c>
      <c r="G69" s="166" t="s">
        <v>1138</v>
      </c>
      <c r="H69" s="1062">
        <v>2023</v>
      </c>
    </row>
    <row r="70" spans="1:8" ht="26.4">
      <c r="B70" s="403" t="s">
        <v>153</v>
      </c>
      <c r="C70" s="143" t="s">
        <v>220</v>
      </c>
      <c r="D70" s="143" t="s">
        <v>215</v>
      </c>
      <c r="E70" s="143" t="s">
        <v>155</v>
      </c>
      <c r="F70" s="166" t="s">
        <v>1139</v>
      </c>
      <c r="G70" s="166" t="s">
        <v>1140</v>
      </c>
      <c r="H70" s="1062">
        <v>2023</v>
      </c>
    </row>
    <row r="71" spans="1:8" ht="26.4">
      <c r="A71" s="6"/>
      <c r="B71" s="403" t="s">
        <v>153</v>
      </c>
      <c r="C71" s="143" t="s">
        <v>220</v>
      </c>
      <c r="D71" s="143" t="s">
        <v>215</v>
      </c>
      <c r="E71" s="143" t="s">
        <v>155</v>
      </c>
      <c r="F71" s="166" t="s">
        <v>1141</v>
      </c>
      <c r="G71" s="166" t="s">
        <v>1142</v>
      </c>
      <c r="H71" s="1062">
        <v>2023</v>
      </c>
    </row>
    <row r="72" spans="1:8">
      <c r="A72" s="6"/>
      <c r="B72" s="894" t="s">
        <v>1079</v>
      </c>
      <c r="C72" s="75" t="s">
        <v>1079</v>
      </c>
      <c r="D72" s="70" t="s">
        <v>215</v>
      </c>
      <c r="E72" s="75" t="s">
        <v>1143</v>
      </c>
      <c r="F72" s="75" t="s">
        <v>1144</v>
      </c>
      <c r="G72" s="75" t="s">
        <v>1145</v>
      </c>
      <c r="H72" s="1063">
        <v>2023</v>
      </c>
    </row>
    <row r="73" spans="1:8">
      <c r="A73" s="6"/>
      <c r="B73" s="1059" t="s">
        <v>1084</v>
      </c>
      <c r="C73" s="529" t="s">
        <v>1084</v>
      </c>
      <c r="D73" s="529" t="s">
        <v>1085</v>
      </c>
      <c r="E73" s="529" t="s">
        <v>1086</v>
      </c>
      <c r="F73" s="529" t="s">
        <v>1146</v>
      </c>
      <c r="G73" s="529" t="s">
        <v>1147</v>
      </c>
      <c r="H73" s="1060">
        <v>2023</v>
      </c>
    </row>
    <row r="74" spans="1:8">
      <c r="A74" s="6"/>
      <c r="B74" s="403" t="s">
        <v>153</v>
      </c>
      <c r="C74" s="143" t="s">
        <v>1075</v>
      </c>
      <c r="D74" s="143" t="s">
        <v>215</v>
      </c>
      <c r="E74" s="143" t="s">
        <v>158</v>
      </c>
      <c r="F74" s="166" t="s">
        <v>1076</v>
      </c>
      <c r="G74" s="166" t="s">
        <v>1148</v>
      </c>
      <c r="H74" s="1062">
        <v>2022</v>
      </c>
    </row>
    <row r="75" spans="1:8" ht="26.4">
      <c r="A75" s="6"/>
      <c r="B75" s="894" t="s">
        <v>1149</v>
      </c>
      <c r="C75" s="75" t="s">
        <v>1150</v>
      </c>
      <c r="D75" s="75" t="s">
        <v>1151</v>
      </c>
      <c r="E75" s="75" t="s">
        <v>1152</v>
      </c>
      <c r="F75" s="76" t="s">
        <v>1153</v>
      </c>
      <c r="G75" s="76" t="s">
        <v>1154</v>
      </c>
      <c r="H75" s="1063" t="s">
        <v>1155</v>
      </c>
    </row>
    <row r="76" spans="1:8" ht="26.4">
      <c r="A76" s="6"/>
      <c r="B76" s="894" t="s">
        <v>1149</v>
      </c>
      <c r="C76" s="75" t="s">
        <v>1150</v>
      </c>
      <c r="D76" s="75" t="s">
        <v>1151</v>
      </c>
      <c r="E76" s="75" t="s">
        <v>1152</v>
      </c>
      <c r="F76" s="76" t="s">
        <v>1153</v>
      </c>
      <c r="G76" s="76" t="s">
        <v>1156</v>
      </c>
      <c r="H76" s="1063" t="s">
        <v>1155</v>
      </c>
    </row>
    <row r="77" spans="1:8" ht="26.4">
      <c r="A77" s="6"/>
      <c r="B77" s="894" t="s">
        <v>1149</v>
      </c>
      <c r="C77" s="75" t="s">
        <v>1150</v>
      </c>
      <c r="D77" s="75" t="s">
        <v>1157</v>
      </c>
      <c r="E77" s="75" t="s">
        <v>1158</v>
      </c>
      <c r="F77" s="76" t="s">
        <v>1159</v>
      </c>
      <c r="G77" s="76" t="s">
        <v>1160</v>
      </c>
      <c r="H77" s="1063" t="s">
        <v>1155</v>
      </c>
    </row>
    <row r="78" spans="1:8" ht="26.4">
      <c r="A78" s="6"/>
      <c r="B78" s="894" t="s">
        <v>1149</v>
      </c>
      <c r="C78" s="75" t="s">
        <v>1150</v>
      </c>
      <c r="D78" s="75" t="s">
        <v>1157</v>
      </c>
      <c r="E78" s="75" t="s">
        <v>1158</v>
      </c>
      <c r="F78" s="76" t="s">
        <v>1161</v>
      </c>
      <c r="G78" s="76" t="s">
        <v>1136</v>
      </c>
      <c r="H78" s="1063" t="s">
        <v>1155</v>
      </c>
    </row>
    <row r="79" spans="1:8" ht="26.4">
      <c r="A79" s="6"/>
      <c r="B79" s="894" t="s">
        <v>1084</v>
      </c>
      <c r="C79" s="75" t="s">
        <v>1084</v>
      </c>
      <c r="D79" s="75" t="s">
        <v>1085</v>
      </c>
      <c r="E79" s="75" t="s">
        <v>1162</v>
      </c>
      <c r="F79" s="76" t="s">
        <v>1163</v>
      </c>
      <c r="G79" s="76" t="s">
        <v>1164</v>
      </c>
      <c r="H79" s="1063" t="s">
        <v>1155</v>
      </c>
    </row>
    <row r="80" spans="1:8" ht="26.4">
      <c r="A80" s="6"/>
      <c r="B80" s="894" t="s">
        <v>1084</v>
      </c>
      <c r="C80" s="75" t="s">
        <v>1084</v>
      </c>
      <c r="D80" s="75" t="s">
        <v>1165</v>
      </c>
      <c r="E80" s="75" t="s">
        <v>1162</v>
      </c>
      <c r="F80" s="76" t="s">
        <v>1166</v>
      </c>
      <c r="G80" s="76" t="s">
        <v>1164</v>
      </c>
      <c r="H80" s="1063" t="s">
        <v>1167</v>
      </c>
    </row>
    <row r="81" spans="1:8" ht="26.4">
      <c r="A81" s="6"/>
      <c r="B81" s="894" t="s">
        <v>1079</v>
      </c>
      <c r="C81" s="75" t="s">
        <v>1079</v>
      </c>
      <c r="D81" s="75" t="s">
        <v>789</v>
      </c>
      <c r="E81" s="75" t="s">
        <v>1168</v>
      </c>
      <c r="F81" s="76" t="s">
        <v>1169</v>
      </c>
      <c r="G81" s="76" t="s">
        <v>1133</v>
      </c>
      <c r="H81" s="1064">
        <v>2021</v>
      </c>
    </row>
    <row r="82" spans="1:8" ht="26.4">
      <c r="B82" s="894" t="s">
        <v>153</v>
      </c>
      <c r="C82" s="75" t="s">
        <v>220</v>
      </c>
      <c r="D82" s="75" t="s">
        <v>215</v>
      </c>
      <c r="E82" s="75" t="s">
        <v>155</v>
      </c>
      <c r="F82" s="76" t="s">
        <v>1170</v>
      </c>
      <c r="G82" s="76" t="s">
        <v>1171</v>
      </c>
      <c r="H82" s="1064">
        <v>2021</v>
      </c>
    </row>
    <row r="83" spans="1:8" ht="26.4">
      <c r="B83" s="894" t="s">
        <v>153</v>
      </c>
      <c r="C83" s="75" t="s">
        <v>220</v>
      </c>
      <c r="D83" s="75" t="s">
        <v>215</v>
      </c>
      <c r="E83" s="75" t="s">
        <v>155</v>
      </c>
      <c r="F83" s="76" t="s">
        <v>1172</v>
      </c>
      <c r="G83" s="76" t="s">
        <v>1173</v>
      </c>
      <c r="H83" s="1064">
        <v>2021</v>
      </c>
    </row>
    <row r="84" spans="1:8" ht="52.8">
      <c r="B84" s="894" t="s">
        <v>1174</v>
      </c>
      <c r="C84" s="75" t="s">
        <v>220</v>
      </c>
      <c r="D84" s="75" t="s">
        <v>1175</v>
      </c>
      <c r="E84" s="75" t="s">
        <v>1176</v>
      </c>
      <c r="F84" s="76" t="s">
        <v>1177</v>
      </c>
      <c r="G84" s="76" t="s">
        <v>1178</v>
      </c>
      <c r="H84" s="1064">
        <v>2021</v>
      </c>
    </row>
    <row r="85" spans="1:8" ht="26.4">
      <c r="B85" s="894" t="s">
        <v>1174</v>
      </c>
      <c r="C85" s="75" t="s">
        <v>220</v>
      </c>
      <c r="D85" s="70" t="s">
        <v>215</v>
      </c>
      <c r="E85" s="75" t="s">
        <v>1179</v>
      </c>
      <c r="F85" s="75" t="s">
        <v>1180</v>
      </c>
      <c r="G85" s="75" t="s">
        <v>1181</v>
      </c>
      <c r="H85" s="391">
        <v>2020</v>
      </c>
    </row>
    <row r="86" spans="1:8" ht="26.4">
      <c r="B86" s="894" t="s">
        <v>1174</v>
      </c>
      <c r="C86" s="75" t="s">
        <v>220</v>
      </c>
      <c r="D86" s="70" t="s">
        <v>215</v>
      </c>
      <c r="E86" s="75" t="s">
        <v>1179</v>
      </c>
      <c r="F86" s="75" t="s">
        <v>1180</v>
      </c>
      <c r="G86" s="75" t="s">
        <v>1182</v>
      </c>
      <c r="H86" s="391">
        <v>2020</v>
      </c>
    </row>
    <row r="87" spans="1:8" ht="26.4">
      <c r="B87" s="188" t="s">
        <v>1174</v>
      </c>
      <c r="C87" s="76" t="s">
        <v>220</v>
      </c>
      <c r="D87" s="76" t="s">
        <v>229</v>
      </c>
      <c r="E87" s="76" t="s">
        <v>1063</v>
      </c>
      <c r="F87" s="76" t="s">
        <v>1183</v>
      </c>
      <c r="G87" s="76" t="s">
        <v>1069</v>
      </c>
      <c r="H87" s="1064">
        <v>2020</v>
      </c>
    </row>
    <row r="88" spans="1:8" ht="39.6">
      <c r="B88" s="188" t="s">
        <v>1174</v>
      </c>
      <c r="C88" s="76" t="s">
        <v>220</v>
      </c>
      <c r="D88" s="76" t="s">
        <v>229</v>
      </c>
      <c r="E88" s="76" t="s">
        <v>1184</v>
      </c>
      <c r="F88" s="76" t="s">
        <v>1185</v>
      </c>
      <c r="G88" s="76" t="s">
        <v>1069</v>
      </c>
      <c r="H88" s="1064">
        <v>2020</v>
      </c>
    </row>
    <row r="89" spans="1:8" ht="39.6">
      <c r="A89" s="6"/>
      <c r="B89" s="188" t="s">
        <v>1174</v>
      </c>
      <c r="C89" s="76" t="s">
        <v>220</v>
      </c>
      <c r="D89" s="76" t="s">
        <v>229</v>
      </c>
      <c r="E89" s="76" t="s">
        <v>1176</v>
      </c>
      <c r="F89" s="76" t="s">
        <v>1186</v>
      </c>
      <c r="G89" s="76" t="s">
        <v>1069</v>
      </c>
      <c r="H89" s="1064">
        <v>2020</v>
      </c>
    </row>
    <row r="90" spans="1:8" ht="26.4">
      <c r="A90" s="6"/>
      <c r="B90" s="188" t="s">
        <v>1174</v>
      </c>
      <c r="C90" s="76" t="s">
        <v>220</v>
      </c>
      <c r="D90" s="76" t="s">
        <v>229</v>
      </c>
      <c r="E90" s="76" t="s">
        <v>1187</v>
      </c>
      <c r="F90" s="76" t="s">
        <v>1188</v>
      </c>
      <c r="G90" s="76" t="s">
        <v>1069</v>
      </c>
      <c r="H90" s="1064">
        <v>2020</v>
      </c>
    </row>
    <row r="91" spans="1:8">
      <c r="A91" s="6"/>
      <c r="B91" s="188" t="s">
        <v>1079</v>
      </c>
      <c r="C91" s="76" t="s">
        <v>1189</v>
      </c>
      <c r="D91" s="76" t="s">
        <v>422</v>
      </c>
      <c r="E91" s="76" t="s">
        <v>421</v>
      </c>
      <c r="F91" s="75" t="s">
        <v>1190</v>
      </c>
      <c r="G91" s="76" t="s">
        <v>1191</v>
      </c>
      <c r="H91" s="1063">
        <v>2019</v>
      </c>
    </row>
    <row r="92" spans="1:8" ht="26.4">
      <c r="A92" s="6"/>
      <c r="B92" s="235" t="s">
        <v>153</v>
      </c>
      <c r="C92" s="82" t="s">
        <v>220</v>
      </c>
      <c r="D92" s="82" t="s">
        <v>215</v>
      </c>
      <c r="E92" s="60" t="s">
        <v>155</v>
      </c>
      <c r="F92" s="60" t="s">
        <v>1192</v>
      </c>
      <c r="G92" s="60" t="s">
        <v>1193</v>
      </c>
      <c r="H92" s="1056">
        <v>2019</v>
      </c>
    </row>
    <row r="93" spans="1:8" ht="26.4">
      <c r="A93" s="6"/>
      <c r="B93" s="894" t="s">
        <v>153</v>
      </c>
      <c r="C93" s="75" t="s">
        <v>220</v>
      </c>
      <c r="D93" s="70" t="s">
        <v>215</v>
      </c>
      <c r="E93" s="75" t="s">
        <v>155</v>
      </c>
      <c r="F93" s="75" t="s">
        <v>1172</v>
      </c>
      <c r="G93" s="75" t="s">
        <v>1194</v>
      </c>
      <c r="H93" s="1063">
        <v>2018</v>
      </c>
    </row>
    <row r="94" spans="1:8" ht="26.4">
      <c r="A94" s="6"/>
      <c r="B94" s="819" t="s">
        <v>1174</v>
      </c>
      <c r="C94" s="75" t="s">
        <v>220</v>
      </c>
      <c r="D94" s="70" t="s">
        <v>229</v>
      </c>
      <c r="E94" s="75" t="s">
        <v>1176</v>
      </c>
      <c r="F94" s="75" t="s">
        <v>1195</v>
      </c>
      <c r="G94" s="76" t="s">
        <v>1072</v>
      </c>
      <c r="H94" s="1056">
        <v>2018</v>
      </c>
    </row>
    <row r="95" spans="1:8" ht="26.4">
      <c r="A95" s="6"/>
      <c r="B95" s="819" t="s">
        <v>1174</v>
      </c>
      <c r="C95" s="75" t="s">
        <v>220</v>
      </c>
      <c r="D95" s="70" t="s">
        <v>229</v>
      </c>
      <c r="E95" s="75" t="s">
        <v>1176</v>
      </c>
      <c r="F95" s="75" t="s">
        <v>1196</v>
      </c>
      <c r="G95" s="76" t="s">
        <v>1072</v>
      </c>
      <c r="H95" s="1056">
        <v>2018</v>
      </c>
    </row>
    <row r="96" spans="1:8" ht="52.8">
      <c r="A96" s="6"/>
      <c r="B96" s="819" t="s">
        <v>1174</v>
      </c>
      <c r="C96" s="75" t="s">
        <v>220</v>
      </c>
      <c r="D96" s="70" t="s">
        <v>229</v>
      </c>
      <c r="E96" s="75" t="s">
        <v>1176</v>
      </c>
      <c r="F96" s="75" t="s">
        <v>1197</v>
      </c>
      <c r="G96" s="76" t="s">
        <v>1198</v>
      </c>
      <c r="H96" s="1056">
        <v>2018</v>
      </c>
    </row>
    <row r="97" spans="1:8" ht="66">
      <c r="A97" s="6"/>
      <c r="B97" s="819" t="s">
        <v>1174</v>
      </c>
      <c r="C97" s="75" t="s">
        <v>220</v>
      </c>
      <c r="D97" s="70" t="s">
        <v>229</v>
      </c>
      <c r="E97" s="75" t="s">
        <v>1176</v>
      </c>
      <c r="F97" s="75" t="s">
        <v>1199</v>
      </c>
      <c r="G97" s="76" t="s">
        <v>1198</v>
      </c>
      <c r="H97" s="1056">
        <v>2018</v>
      </c>
    </row>
    <row r="98" spans="1:8" ht="66">
      <c r="A98" s="6"/>
      <c r="B98" s="819" t="s">
        <v>1174</v>
      </c>
      <c r="C98" s="75" t="s">
        <v>220</v>
      </c>
      <c r="D98" s="70" t="s">
        <v>229</v>
      </c>
      <c r="E98" s="75" t="s">
        <v>1176</v>
      </c>
      <c r="F98" s="75" t="s">
        <v>1200</v>
      </c>
      <c r="G98" s="76" t="s">
        <v>1198</v>
      </c>
      <c r="H98" s="1056">
        <v>2018</v>
      </c>
    </row>
    <row r="99" spans="1:8">
      <c r="A99" s="6"/>
      <c r="B99" s="819" t="s">
        <v>1174</v>
      </c>
      <c r="C99" s="75" t="s">
        <v>220</v>
      </c>
      <c r="D99" s="70" t="s">
        <v>215</v>
      </c>
      <c r="E99" s="75" t="s">
        <v>1201</v>
      </c>
      <c r="F99" s="530" t="s">
        <v>1202</v>
      </c>
      <c r="G99" s="75" t="s">
        <v>1203</v>
      </c>
      <c r="H99" s="391">
        <v>2018</v>
      </c>
    </row>
    <row r="100" spans="1:8" ht="26.4">
      <c r="B100" s="894" t="s">
        <v>1079</v>
      </c>
      <c r="C100" s="75" t="s">
        <v>1189</v>
      </c>
      <c r="D100" s="70" t="s">
        <v>422</v>
      </c>
      <c r="E100" s="75" t="s">
        <v>421</v>
      </c>
      <c r="F100" s="75" t="s">
        <v>1190</v>
      </c>
      <c r="G100" s="75" t="s">
        <v>1204</v>
      </c>
      <c r="H100" s="391">
        <v>2017</v>
      </c>
    </row>
    <row r="101" spans="1:8">
      <c r="B101" s="894" t="s">
        <v>1174</v>
      </c>
      <c r="C101" s="75" t="s">
        <v>220</v>
      </c>
      <c r="D101" s="70" t="s">
        <v>215</v>
      </c>
      <c r="E101" s="75" t="s">
        <v>1179</v>
      </c>
      <c r="F101" s="75" t="s">
        <v>1180</v>
      </c>
      <c r="G101" s="75" t="s">
        <v>1205</v>
      </c>
      <c r="H101" s="391">
        <v>2017</v>
      </c>
    </row>
    <row r="102" spans="1:8" ht="39.6">
      <c r="B102" s="894" t="s">
        <v>153</v>
      </c>
      <c r="C102" s="75" t="s">
        <v>220</v>
      </c>
      <c r="D102" s="70" t="s">
        <v>229</v>
      </c>
      <c r="E102" s="75" t="s">
        <v>1187</v>
      </c>
      <c r="F102" s="75" t="s">
        <v>1073</v>
      </c>
      <c r="G102" s="75" t="s">
        <v>1206</v>
      </c>
      <c r="H102" s="391">
        <v>2017</v>
      </c>
    </row>
    <row r="103" spans="1:8" ht="26.4">
      <c r="B103" s="894" t="s">
        <v>153</v>
      </c>
      <c r="C103" s="75" t="s">
        <v>220</v>
      </c>
      <c r="D103" s="70" t="s">
        <v>229</v>
      </c>
      <c r="E103" s="75" t="s">
        <v>1187</v>
      </c>
      <c r="F103" s="75" t="s">
        <v>1207</v>
      </c>
      <c r="G103" s="75" t="s">
        <v>1208</v>
      </c>
      <c r="H103" s="391">
        <v>2017</v>
      </c>
    </row>
    <row r="104" spans="1:8">
      <c r="B104" s="894" t="s">
        <v>153</v>
      </c>
      <c r="C104" s="75" t="s">
        <v>228</v>
      </c>
      <c r="D104" s="70" t="s">
        <v>396</v>
      </c>
      <c r="E104" s="75" t="s">
        <v>227</v>
      </c>
      <c r="F104" s="75" t="s">
        <v>1209</v>
      </c>
      <c r="G104" s="75" t="s">
        <v>1210</v>
      </c>
      <c r="H104" s="391">
        <v>2017</v>
      </c>
    </row>
    <row r="105" spans="1:8" ht="26.4">
      <c r="B105" s="819" t="s">
        <v>1174</v>
      </c>
      <c r="C105" s="75" t="s">
        <v>220</v>
      </c>
      <c r="D105" s="70" t="s">
        <v>229</v>
      </c>
      <c r="E105" s="75" t="s">
        <v>1176</v>
      </c>
      <c r="F105" s="75" t="s">
        <v>1207</v>
      </c>
      <c r="G105" s="75" t="s">
        <v>1072</v>
      </c>
      <c r="H105" s="391">
        <v>2017</v>
      </c>
    </row>
    <row r="106" spans="1:8" ht="224.4">
      <c r="B106" s="819" t="s">
        <v>1174</v>
      </c>
      <c r="C106" s="75" t="s">
        <v>220</v>
      </c>
      <c r="D106" s="70" t="s">
        <v>229</v>
      </c>
      <c r="E106" s="75" t="s">
        <v>1176</v>
      </c>
      <c r="F106" s="75" t="s">
        <v>1211</v>
      </c>
      <c r="G106" s="75" t="s">
        <v>1212</v>
      </c>
      <c r="H106" s="391">
        <v>2017</v>
      </c>
    </row>
    <row r="107" spans="1:8" ht="39.6">
      <c r="B107" s="819" t="s">
        <v>1174</v>
      </c>
      <c r="C107" s="75" t="s">
        <v>220</v>
      </c>
      <c r="D107" s="70" t="s">
        <v>229</v>
      </c>
      <c r="E107" s="75" t="s">
        <v>1176</v>
      </c>
      <c r="F107" s="75" t="s">
        <v>1213</v>
      </c>
      <c r="G107" s="75" t="s">
        <v>1069</v>
      </c>
      <c r="H107" s="391">
        <v>2017</v>
      </c>
    </row>
    <row r="108" spans="1:8" ht="26.4">
      <c r="B108" s="894" t="s">
        <v>153</v>
      </c>
      <c r="C108" s="75" t="s">
        <v>220</v>
      </c>
      <c r="D108" s="70" t="s">
        <v>215</v>
      </c>
      <c r="E108" s="75" t="s">
        <v>155</v>
      </c>
      <c r="F108" s="75" t="s">
        <v>1214</v>
      </c>
      <c r="G108" s="75" t="s">
        <v>1215</v>
      </c>
      <c r="H108" s="1063">
        <v>2016</v>
      </c>
    </row>
    <row r="109" spans="1:8" ht="26.4">
      <c r="B109" s="894" t="s">
        <v>153</v>
      </c>
      <c r="C109" s="75" t="s">
        <v>220</v>
      </c>
      <c r="D109" s="70" t="s">
        <v>215</v>
      </c>
      <c r="E109" s="75" t="s">
        <v>155</v>
      </c>
      <c r="F109" s="75" t="s">
        <v>1216</v>
      </c>
      <c r="G109" s="75" t="s">
        <v>1217</v>
      </c>
      <c r="H109" s="1063">
        <v>2014</v>
      </c>
    </row>
    <row r="110" spans="1:8" ht="26.4">
      <c r="B110" s="894" t="s">
        <v>153</v>
      </c>
      <c r="C110" s="75" t="s">
        <v>220</v>
      </c>
      <c r="D110" s="70" t="s">
        <v>215</v>
      </c>
      <c r="E110" s="75" t="s">
        <v>155</v>
      </c>
      <c r="F110" s="75" t="s">
        <v>1218</v>
      </c>
      <c r="G110" s="75" t="s">
        <v>1219</v>
      </c>
      <c r="H110" s="1063">
        <v>2013</v>
      </c>
    </row>
    <row r="111" spans="1:8">
      <c r="B111" s="1065" t="s">
        <v>153</v>
      </c>
      <c r="C111" s="115" t="s">
        <v>228</v>
      </c>
      <c r="D111" s="116" t="s">
        <v>396</v>
      </c>
      <c r="E111" s="115" t="s">
        <v>227</v>
      </c>
      <c r="F111" s="115" t="s">
        <v>1220</v>
      </c>
      <c r="G111" s="115" t="s">
        <v>1221</v>
      </c>
      <c r="H111" s="1064">
        <v>2008</v>
      </c>
    </row>
    <row r="112" spans="1:8">
      <c r="B112" s="1065" t="s">
        <v>153</v>
      </c>
      <c r="C112" s="115" t="s">
        <v>228</v>
      </c>
      <c r="D112" s="116" t="s">
        <v>396</v>
      </c>
      <c r="E112" s="115" t="s">
        <v>227</v>
      </c>
      <c r="F112" s="115" t="s">
        <v>1222</v>
      </c>
      <c r="G112" s="115" t="s">
        <v>1210</v>
      </c>
      <c r="H112" s="1064">
        <v>2008</v>
      </c>
    </row>
    <row r="113" spans="2:8">
      <c r="B113" s="894" t="s">
        <v>1174</v>
      </c>
      <c r="C113" s="75" t="s">
        <v>220</v>
      </c>
      <c r="D113" s="70" t="s">
        <v>215</v>
      </c>
      <c r="E113" s="75" t="s">
        <v>1179</v>
      </c>
      <c r="F113" s="75" t="s">
        <v>1180</v>
      </c>
      <c r="G113" s="75" t="s">
        <v>1219</v>
      </c>
      <c r="H113" s="391">
        <v>2006</v>
      </c>
    </row>
    <row r="114" spans="2:8">
      <c r="B114" s="1065" t="s">
        <v>153</v>
      </c>
      <c r="C114" s="115" t="s">
        <v>228</v>
      </c>
      <c r="D114" s="116" t="s">
        <v>396</v>
      </c>
      <c r="E114" s="115" t="s">
        <v>227</v>
      </c>
      <c r="F114" s="115" t="s">
        <v>1223</v>
      </c>
      <c r="G114" s="115" t="s">
        <v>1224</v>
      </c>
      <c r="H114" s="1064">
        <v>1996</v>
      </c>
    </row>
    <row r="115" spans="2:8" ht="27" thickBot="1">
      <c r="B115" s="1066" t="s">
        <v>153</v>
      </c>
      <c r="C115" s="1067" t="s">
        <v>228</v>
      </c>
      <c r="D115" s="1068" t="s">
        <v>396</v>
      </c>
      <c r="E115" s="1067" t="s">
        <v>227</v>
      </c>
      <c r="F115" s="1067" t="s">
        <v>1225</v>
      </c>
      <c r="G115" s="1067" t="s">
        <v>1226</v>
      </c>
      <c r="H115" s="1069">
        <v>1982</v>
      </c>
    </row>
    <row r="116" spans="2:8">
      <c r="B116" s="1478" t="s">
        <v>1227</v>
      </c>
      <c r="C116" s="1478"/>
      <c r="D116" s="1478"/>
      <c r="E116" s="1478"/>
      <c r="F116" s="1478"/>
      <c r="G116" s="1478"/>
      <c r="H116" s="1478"/>
    </row>
    <row r="117" spans="2:8">
      <c r="B117" s="1479" t="s">
        <v>1228</v>
      </c>
      <c r="C117" s="1479"/>
      <c r="D117" s="1479"/>
      <c r="E117" s="1479"/>
      <c r="F117" s="1479"/>
      <c r="G117" s="1479"/>
      <c r="H117" s="1479"/>
    </row>
    <row r="118" spans="2:8">
      <c r="B118" s="1479" t="s">
        <v>1229</v>
      </c>
      <c r="C118" s="1479"/>
      <c r="D118" s="1479"/>
      <c r="E118" s="1479"/>
      <c r="F118" s="1479"/>
      <c r="G118" s="1479"/>
      <c r="H118" s="1479"/>
    </row>
    <row r="119" spans="2:8">
      <c r="B119" s="1479" t="s">
        <v>1230</v>
      </c>
      <c r="C119" s="1479"/>
      <c r="D119" s="1479"/>
      <c r="E119" s="1479"/>
      <c r="F119" s="1479"/>
      <c r="G119" s="1479"/>
      <c r="H119" s="1479"/>
    </row>
    <row r="193" spans="1:1">
      <c r="A193" s="8"/>
    </row>
    <row r="194" spans="1:1">
      <c r="A194" s="8"/>
    </row>
    <row r="195" spans="1:1">
      <c r="A195" s="8"/>
    </row>
    <row r="196" spans="1:1">
      <c r="A196" s="8"/>
    </row>
    <row r="197" spans="1:1">
      <c r="A197" s="8"/>
    </row>
    <row r="198" spans="1:1">
      <c r="A198" s="8"/>
    </row>
  </sheetData>
  <sheetProtection algorithmName="SHA-512" hashValue="E12xIPgdVNn3VHYeeQUWtkwpxMbIk/SWw7wKdVGHLDzsKIjDPCcfRIiCD+sXc6yWB+y99PN7Zeue20FoJHStcg==" saltValue="S1XxiexY45IhvZV6VDX6Zg==" spinCount="100000" sheet="1" objects="1" scenarios="1"/>
  <mergeCells count="15">
    <mergeCell ref="B2:L2"/>
    <mergeCell ref="B26:H26"/>
    <mergeCell ref="B4:I4"/>
    <mergeCell ref="B8:I8"/>
    <mergeCell ref="B13:I13"/>
    <mergeCell ref="B20:I20"/>
    <mergeCell ref="B6:I6"/>
    <mergeCell ref="B18:E18"/>
    <mergeCell ref="B23:E23"/>
    <mergeCell ref="B24:E24"/>
    <mergeCell ref="B116:H116"/>
    <mergeCell ref="B117:H117"/>
    <mergeCell ref="B118:H118"/>
    <mergeCell ref="B119:H119"/>
    <mergeCell ref="B11:E1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1CC9-007D-405B-9A60-E603EF8B5524}">
  <sheetPr codeName="Sheet24">
    <tabColor rgb="FF001040"/>
  </sheetPr>
  <dimension ref="A2:C206"/>
  <sheetViews>
    <sheetView showGridLines="0" zoomScaleNormal="100" workbookViewId="0"/>
  </sheetViews>
  <sheetFormatPr defaultColWidth="8.5546875" defaultRowHeight="14.4"/>
  <cols>
    <col min="1" max="1" width="1.6640625" customWidth="1"/>
    <col min="2" max="2" width="75.5546875" style="50" customWidth="1"/>
    <col min="3" max="3" width="21.44140625" style="50" customWidth="1"/>
    <col min="4" max="16384" width="8.5546875" style="50"/>
  </cols>
  <sheetData>
    <row r="2" spans="2:3">
      <c r="C2" s="52" t="s">
        <v>90</v>
      </c>
    </row>
    <row r="6" spans="2:3" ht="17.399999999999999">
      <c r="B6" s="1153" t="s">
        <v>1231</v>
      </c>
      <c r="C6" s="1153"/>
    </row>
    <row r="7" spans="2:3" ht="10.95" customHeight="1">
      <c r="B7" s="48"/>
      <c r="C7" s="48"/>
    </row>
    <row r="8" spans="2:3" ht="15.6">
      <c r="B8" s="579" t="s">
        <v>92</v>
      </c>
      <c r="C8" s="579" t="s">
        <v>93</v>
      </c>
    </row>
    <row r="9" spans="2:3" ht="15.6" customHeight="1">
      <c r="B9" s="1155" t="s">
        <v>1232</v>
      </c>
      <c r="C9" s="1155"/>
    </row>
    <row r="10" spans="2:3" ht="15.6" customHeight="1">
      <c r="B10" s="128" t="s">
        <v>1233</v>
      </c>
      <c r="C10" s="100" t="s">
        <v>1234</v>
      </c>
    </row>
    <row r="11" spans="2:3" ht="15.6" customHeight="1">
      <c r="B11" s="128" t="s">
        <v>1235</v>
      </c>
      <c r="C11" s="100" t="s">
        <v>1234</v>
      </c>
    </row>
    <row r="12" spans="2:3" ht="15" customHeight="1">
      <c r="B12" s="129" t="s">
        <v>1236</v>
      </c>
      <c r="C12" s="100"/>
    </row>
    <row r="13" spans="2:3" ht="15" customHeight="1">
      <c r="B13" s="129" t="s">
        <v>1237</v>
      </c>
      <c r="C13" s="100" t="s">
        <v>1238</v>
      </c>
    </row>
    <row r="14" spans="2:3" ht="15" customHeight="1">
      <c r="B14" s="129" t="s">
        <v>1239</v>
      </c>
      <c r="C14" s="100"/>
    </row>
    <row r="15" spans="2:3" ht="8.4" customHeight="1">
      <c r="B15" s="106"/>
      <c r="C15" s="105"/>
    </row>
    <row r="16" spans="2:3" ht="15.6" customHeight="1">
      <c r="B16" s="1483" t="s">
        <v>39</v>
      </c>
      <c r="C16" s="1483"/>
    </row>
    <row r="17" spans="1:3" ht="15.6" customHeight="1">
      <c r="B17" s="99" t="s">
        <v>1240</v>
      </c>
      <c r="C17" s="100" t="s">
        <v>1241</v>
      </c>
    </row>
    <row r="18" spans="1:3" ht="26.4">
      <c r="B18" s="99" t="s">
        <v>1242</v>
      </c>
      <c r="C18" s="100" t="s">
        <v>1241</v>
      </c>
    </row>
    <row r="19" spans="1:3" ht="26.4">
      <c r="B19" s="99" t="s">
        <v>1243</v>
      </c>
      <c r="C19" s="100" t="s">
        <v>1241</v>
      </c>
    </row>
    <row r="20" spans="1:3" ht="8.4" customHeight="1">
      <c r="B20" s="106"/>
      <c r="C20" s="105"/>
    </row>
    <row r="21" spans="1:3" ht="15.6" customHeight="1">
      <c r="A21" s="6"/>
      <c r="B21" s="1483" t="s">
        <v>40</v>
      </c>
      <c r="C21" s="1483"/>
    </row>
    <row r="22" spans="1:3" ht="15.6" customHeight="1">
      <c r="A22" s="6"/>
      <c r="B22" s="99" t="s">
        <v>1244</v>
      </c>
      <c r="C22" s="100" t="s">
        <v>1241</v>
      </c>
    </row>
    <row r="23" spans="1:3">
      <c r="B23" s="53"/>
      <c r="C23" s="53"/>
    </row>
    <row r="24" spans="1:3">
      <c r="B24" s="53"/>
      <c r="C24" s="53"/>
    </row>
    <row r="25" spans="1:3">
      <c r="B25" s="53"/>
      <c r="C25" s="53"/>
    </row>
    <row r="26" spans="1:3">
      <c r="B26" s="53"/>
      <c r="C26" s="53"/>
    </row>
    <row r="27" spans="1:3">
      <c r="B27" s="53"/>
      <c r="C27" s="53"/>
    </row>
    <row r="28" spans="1:3">
      <c r="B28" s="53"/>
      <c r="C28" s="53"/>
    </row>
    <row r="29" spans="1:3">
      <c r="B29" s="53"/>
      <c r="C29" s="53"/>
    </row>
    <row r="30" spans="1:3">
      <c r="B30" s="53"/>
      <c r="C30" s="53"/>
    </row>
    <row r="31" spans="1:3">
      <c r="B31" s="51"/>
      <c r="C31" s="51"/>
    </row>
    <row r="32" spans="1:3">
      <c r="B32" s="51"/>
      <c r="C32" s="51"/>
    </row>
    <row r="33" spans="1:3">
      <c r="B33" s="51"/>
      <c r="C33" s="51"/>
    </row>
    <row r="34" spans="1:3">
      <c r="B34" s="51"/>
      <c r="C34" s="51"/>
    </row>
    <row r="35" spans="1:3">
      <c r="B35" s="51"/>
      <c r="C35" s="51"/>
    </row>
    <row r="36" spans="1:3">
      <c r="B36" s="51"/>
      <c r="C36" s="51"/>
    </row>
    <row r="37" spans="1:3">
      <c r="B37" s="51"/>
      <c r="C37" s="51"/>
    </row>
    <row r="38" spans="1:3" ht="13.8">
      <c r="A38" s="6"/>
      <c r="B38" s="51"/>
      <c r="C38" s="51"/>
    </row>
    <row r="39" spans="1:3" ht="13.8">
      <c r="A39" s="6"/>
      <c r="B39" s="51"/>
      <c r="C39" s="51"/>
    </row>
    <row r="40" spans="1:3" ht="13.8">
      <c r="A40" s="6"/>
      <c r="B40" s="51"/>
      <c r="C40" s="51"/>
    </row>
    <row r="41" spans="1:3">
      <c r="B41" s="51"/>
      <c r="C41" s="51"/>
    </row>
    <row r="42" spans="1:3">
      <c r="B42" s="51"/>
      <c r="C42" s="51"/>
    </row>
    <row r="43" spans="1:3">
      <c r="B43" s="51"/>
      <c r="C43" s="51"/>
    </row>
    <row r="44" spans="1:3">
      <c r="B44" s="51"/>
      <c r="C44" s="51"/>
    </row>
    <row r="45" spans="1:3">
      <c r="B45" s="51"/>
      <c r="C45" s="51"/>
    </row>
    <row r="46" spans="1:3">
      <c r="B46" s="51"/>
      <c r="C46" s="51"/>
    </row>
    <row r="47" spans="1:3">
      <c r="B47" s="51"/>
      <c r="C47" s="51"/>
    </row>
    <row r="48" spans="1:3">
      <c r="B48" s="51"/>
      <c r="C48" s="51"/>
    </row>
    <row r="49" spans="1:3" ht="13.8">
      <c r="A49" s="6"/>
      <c r="B49" s="51"/>
      <c r="C49" s="51"/>
    </row>
    <row r="50" spans="1:3" ht="13.8">
      <c r="A50" s="6"/>
      <c r="B50" s="51"/>
      <c r="C50" s="51"/>
    </row>
    <row r="51" spans="1:3" ht="13.8">
      <c r="A51" s="6"/>
      <c r="B51" s="51"/>
      <c r="C51" s="51"/>
    </row>
    <row r="52" spans="1:3" ht="13.8">
      <c r="A52" s="6"/>
      <c r="B52" s="51"/>
      <c r="C52" s="51"/>
    </row>
    <row r="53" spans="1:3" ht="13.8">
      <c r="A53" s="6"/>
      <c r="B53" s="51"/>
      <c r="C53" s="51"/>
    </row>
    <row r="54" spans="1:3" ht="13.8">
      <c r="A54" s="6"/>
      <c r="B54" s="51"/>
      <c r="C54" s="51"/>
    </row>
    <row r="55" spans="1:3" ht="13.8">
      <c r="A55" s="6"/>
      <c r="B55" s="51"/>
      <c r="C55" s="51"/>
    </row>
    <row r="56" spans="1:3" ht="13.8">
      <c r="A56" s="6"/>
      <c r="B56" s="51"/>
      <c r="C56" s="51"/>
    </row>
    <row r="57" spans="1:3" ht="13.8">
      <c r="A57" s="6"/>
      <c r="B57" s="51"/>
      <c r="C57" s="51"/>
    </row>
    <row r="58" spans="1:3" ht="13.8">
      <c r="A58" s="6"/>
      <c r="B58" s="51"/>
      <c r="C58" s="51"/>
    </row>
    <row r="59" spans="1:3" ht="13.8">
      <c r="A59" s="6"/>
      <c r="B59" s="51"/>
      <c r="C59" s="51"/>
    </row>
    <row r="60" spans="1:3">
      <c r="B60" s="51"/>
      <c r="C60" s="51"/>
    </row>
    <row r="61" spans="1:3">
      <c r="B61" s="51"/>
      <c r="C61" s="51"/>
    </row>
    <row r="62" spans="1:3">
      <c r="B62" s="51"/>
      <c r="C62" s="51"/>
    </row>
    <row r="63" spans="1:3">
      <c r="B63" s="51"/>
      <c r="C63" s="51"/>
    </row>
    <row r="64" spans="1:3">
      <c r="B64" s="51"/>
      <c r="C64" s="51"/>
    </row>
    <row r="65" spans="1:3">
      <c r="B65" s="51"/>
      <c r="C65" s="51"/>
    </row>
    <row r="66" spans="1:3">
      <c r="B66" s="51"/>
      <c r="C66" s="51"/>
    </row>
    <row r="67" spans="1:3" ht="13.8">
      <c r="A67" s="6"/>
      <c r="B67" s="51"/>
      <c r="C67" s="51"/>
    </row>
    <row r="68" spans="1:3" ht="13.8">
      <c r="A68" s="6"/>
      <c r="B68" s="51"/>
      <c r="C68" s="51"/>
    </row>
    <row r="69" spans="1:3" ht="13.8">
      <c r="A69" s="6"/>
      <c r="B69" s="51"/>
      <c r="C69" s="51"/>
    </row>
    <row r="70" spans="1:3" ht="13.8">
      <c r="A70" s="6"/>
      <c r="B70" s="51"/>
      <c r="C70" s="51"/>
    </row>
    <row r="71" spans="1:3" ht="13.8">
      <c r="A71" s="6"/>
      <c r="B71" s="51"/>
      <c r="C71" s="51"/>
    </row>
    <row r="72" spans="1:3" ht="13.8">
      <c r="A72" s="6"/>
      <c r="B72" s="51"/>
      <c r="C72" s="51"/>
    </row>
    <row r="73" spans="1:3" ht="13.8">
      <c r="A73" s="6"/>
      <c r="B73" s="51"/>
      <c r="C73" s="51"/>
    </row>
    <row r="74" spans="1:3" ht="13.8">
      <c r="A74" s="6"/>
      <c r="B74" s="51"/>
      <c r="C74" s="51"/>
    </row>
    <row r="75" spans="1:3" ht="13.8">
      <c r="A75" s="6"/>
      <c r="B75" s="51"/>
      <c r="C75" s="51"/>
    </row>
    <row r="76" spans="1:3" ht="13.8">
      <c r="A76" s="6"/>
      <c r="B76" s="51"/>
      <c r="C76" s="51"/>
    </row>
    <row r="77" spans="1:3" ht="13.8">
      <c r="A77" s="6"/>
      <c r="B77" s="51"/>
      <c r="C77" s="51"/>
    </row>
    <row r="78" spans="1:3">
      <c r="B78" s="51"/>
      <c r="C78" s="51"/>
    </row>
    <row r="79" spans="1:3">
      <c r="B79" s="51"/>
      <c r="C79" s="51"/>
    </row>
    <row r="80" spans="1:3">
      <c r="B80" s="51"/>
      <c r="C80" s="51"/>
    </row>
    <row r="81" spans="2:3">
      <c r="B81" s="51"/>
      <c r="C81" s="51"/>
    </row>
    <row r="82" spans="2:3">
      <c r="B82" s="51"/>
      <c r="C82" s="51"/>
    </row>
    <row r="83" spans="2:3">
      <c r="B83" s="51"/>
      <c r="C83" s="51"/>
    </row>
    <row r="84" spans="2:3">
      <c r="B84" s="51"/>
      <c r="C84" s="51"/>
    </row>
    <row r="85" spans="2:3">
      <c r="B85" s="51"/>
      <c r="C85" s="51"/>
    </row>
    <row r="86" spans="2:3">
      <c r="B86" s="51"/>
      <c r="C86" s="51"/>
    </row>
    <row r="87" spans="2:3">
      <c r="B87" s="51"/>
      <c r="C87" s="51"/>
    </row>
    <row r="88" spans="2:3">
      <c r="B88" s="51"/>
      <c r="C88" s="51"/>
    </row>
    <row r="89" spans="2:3">
      <c r="B89" s="51"/>
      <c r="C89" s="51"/>
    </row>
    <row r="90" spans="2:3">
      <c r="B90" s="51"/>
      <c r="C90" s="51"/>
    </row>
    <row r="91" spans="2:3">
      <c r="B91" s="51"/>
      <c r="C91" s="51"/>
    </row>
    <row r="92" spans="2:3">
      <c r="B92" s="51"/>
      <c r="C92" s="51"/>
    </row>
    <row r="93" spans="2:3">
      <c r="B93" s="51"/>
      <c r="C93" s="51"/>
    </row>
    <row r="94" spans="2:3">
      <c r="B94" s="51"/>
      <c r="C94" s="51"/>
    </row>
    <row r="95" spans="2:3">
      <c r="B95" s="51"/>
      <c r="C95" s="51"/>
    </row>
    <row r="96" spans="2:3">
      <c r="B96" s="51"/>
      <c r="C96" s="51"/>
    </row>
    <row r="97" spans="2:3">
      <c r="B97" s="51"/>
      <c r="C97" s="51"/>
    </row>
    <row r="98" spans="2:3">
      <c r="B98" s="51"/>
      <c r="C98" s="51"/>
    </row>
    <row r="99" spans="2:3">
      <c r="B99" s="51"/>
      <c r="C99" s="51"/>
    </row>
    <row r="100" spans="2:3">
      <c r="B100" s="51"/>
      <c r="C100" s="51"/>
    </row>
    <row r="101" spans="2:3">
      <c r="B101" s="51"/>
      <c r="C101" s="51"/>
    </row>
    <row r="102" spans="2:3">
      <c r="B102" s="51"/>
      <c r="C102" s="51"/>
    </row>
    <row r="103" spans="2:3">
      <c r="B103" s="51"/>
      <c r="C103" s="51"/>
    </row>
    <row r="104" spans="2:3">
      <c r="B104" s="51"/>
      <c r="C104" s="51"/>
    </row>
    <row r="105" spans="2:3">
      <c r="B105" s="51"/>
      <c r="C105" s="51"/>
    </row>
    <row r="106" spans="2:3">
      <c r="B106" s="51"/>
      <c r="C106" s="51"/>
    </row>
    <row r="107" spans="2:3">
      <c r="B107" s="51"/>
      <c r="C107" s="51"/>
    </row>
    <row r="108" spans="2:3">
      <c r="B108" s="51"/>
      <c r="C108" s="51"/>
    </row>
    <row r="109" spans="2:3">
      <c r="B109" s="51"/>
      <c r="C109" s="51"/>
    </row>
    <row r="110" spans="2:3">
      <c r="B110" s="51"/>
      <c r="C110" s="51"/>
    </row>
    <row r="111" spans="2:3">
      <c r="B111" s="51"/>
      <c r="C111" s="51"/>
    </row>
    <row r="112" spans="2:3">
      <c r="B112" s="51"/>
      <c r="C112" s="51"/>
    </row>
    <row r="201" spans="1:1">
      <c r="A201" s="8"/>
    </row>
    <row r="202" spans="1:1">
      <c r="A202" s="8"/>
    </row>
    <row r="203" spans="1:1">
      <c r="A203" s="8"/>
    </row>
    <row r="204" spans="1:1">
      <c r="A204" s="8"/>
    </row>
    <row r="205" spans="1:1">
      <c r="A205" s="8"/>
    </row>
    <row r="206" spans="1:1">
      <c r="A206" s="8"/>
    </row>
  </sheetData>
  <sheetProtection algorithmName="SHA-512" hashValue="CLQjMzZ4vUfzoLw6QpyOqLfHbMc26PG906Z4sCTryd9oeThPvyjKzqhWHjxvoo6R5DEv1nhGc5DTO4JcMadApg==" saltValue="7Ji9I+ncLcbSyHyhTxdbuA==" spinCount="100000" sheet="1" objects="1" scenarios="1"/>
  <mergeCells count="4">
    <mergeCell ref="B6:C6"/>
    <mergeCell ref="B9:C9"/>
    <mergeCell ref="B16:C16"/>
    <mergeCell ref="B21:C21"/>
  </mergeCells>
  <phoneticPr fontId="62" type="noConversion"/>
  <hyperlinks>
    <hyperlink ref="B9" location="'Economic Performance &amp; Contribu'!A1" display="Economic Performance and Contributions" xr:uid="{1D59A162-8172-438B-82E4-16375568E352}"/>
    <hyperlink ref="B16" location="Tax!A1" display="Tax" xr:uid="{6436573B-9CEC-4C81-A777-9B423B7BDE57}"/>
    <hyperlink ref="B21" location="Tax!A1" display="Tax" xr:uid="{59A0E303-1B48-4E00-A70A-2C2A96506228}"/>
    <hyperlink ref="B21:C21" location="'Tax Entities'!A1" display="Tax Entities" xr:uid="{DCEEB34E-4071-41A6-BCB7-5780B72E2F5E}"/>
    <hyperlink ref="B9:C9" location="'Economic Performance'!A1" display="Economic Performance and Contributions" xr:uid="{A289567F-F6E4-43FE-AC04-46CC33117AD1}"/>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24CC-DEAB-4AFE-B5F2-DA2D977DBF71}">
  <sheetPr codeName="Sheet25">
    <tabColor rgb="FFAAE5E3"/>
  </sheetPr>
  <dimension ref="A1:W87"/>
  <sheetViews>
    <sheetView showGridLines="0" zoomScaleNormal="100" workbookViewId="0"/>
  </sheetViews>
  <sheetFormatPr defaultColWidth="8.5546875" defaultRowHeight="14.4"/>
  <cols>
    <col min="1" max="1" width="1.6640625" customWidth="1"/>
    <col min="2" max="2" width="33.5546875" customWidth="1"/>
    <col min="3" max="12" width="16.5546875" customWidth="1"/>
    <col min="13" max="13" width="4.44140625" customWidth="1"/>
    <col min="14" max="24" width="17.44140625" customWidth="1"/>
  </cols>
  <sheetData>
    <row r="1" spans="2:16" ht="51" customHeight="1">
      <c r="B1" t="e" vm="1">
        <v>#VALUE!</v>
      </c>
    </row>
    <row r="2" spans="2:16" ht="18.75" customHeight="1">
      <c r="B2" s="1227" t="s">
        <v>1245</v>
      </c>
      <c r="C2" s="1227"/>
      <c r="D2" s="1227"/>
      <c r="E2" s="1227"/>
      <c r="F2" s="1227"/>
      <c r="G2" s="1227"/>
      <c r="H2" s="1227"/>
      <c r="I2" s="1227"/>
      <c r="J2" s="1227"/>
      <c r="K2" s="1227"/>
      <c r="L2" s="1227"/>
    </row>
    <row r="3" spans="2:16" ht="4.95" customHeight="1" thickBot="1">
      <c r="B3" s="587"/>
      <c r="C3" s="587"/>
      <c r="D3" s="587"/>
      <c r="E3" s="587"/>
      <c r="F3" s="587"/>
      <c r="G3" s="602"/>
      <c r="H3" s="602"/>
      <c r="I3" s="602"/>
      <c r="J3" s="602"/>
      <c r="K3" s="602"/>
      <c r="L3" s="602"/>
    </row>
    <row r="4" spans="2:16" ht="18.600000000000001" thickTop="1" thickBot="1">
      <c r="B4" s="1174" t="s">
        <v>1246</v>
      </c>
      <c r="C4" s="1174"/>
      <c r="D4" s="1174"/>
      <c r="E4" s="1174"/>
      <c r="F4" s="1174"/>
      <c r="G4" s="1174"/>
      <c r="H4" s="1174"/>
      <c r="I4" s="1174"/>
      <c r="J4" s="1174"/>
      <c r="K4" s="1174"/>
      <c r="L4" s="1174"/>
      <c r="P4" s="8"/>
    </row>
    <row r="5" spans="2:16" ht="10.95" customHeight="1" thickTop="1">
      <c r="B5" s="141"/>
      <c r="C5" s="141"/>
      <c r="D5" s="141"/>
      <c r="E5" s="141"/>
      <c r="F5" s="141"/>
      <c r="G5" s="141"/>
      <c r="H5" s="141"/>
      <c r="I5" s="141"/>
      <c r="J5" s="141"/>
      <c r="K5" s="141"/>
      <c r="L5" s="141"/>
      <c r="P5" s="8"/>
    </row>
    <row r="6" spans="2:16" ht="17.399999999999999" thickBot="1">
      <c r="B6" s="1472" t="s">
        <v>1247</v>
      </c>
      <c r="C6" s="1175"/>
      <c r="D6" s="1175"/>
      <c r="E6" s="1175"/>
      <c r="F6" s="1175"/>
      <c r="G6" s="1175"/>
      <c r="H6" s="1175"/>
      <c r="I6" s="1175"/>
      <c r="J6" s="1175"/>
      <c r="K6" s="1175"/>
      <c r="L6" s="1175"/>
    </row>
    <row r="7" spans="2:16" ht="27.75" customHeight="1">
      <c r="B7" s="1484"/>
      <c r="C7" s="610" t="s">
        <v>1248</v>
      </c>
      <c r="D7" s="1254" t="s">
        <v>1249</v>
      </c>
      <c r="E7" s="1254"/>
      <c r="F7" s="1254"/>
      <c r="G7" s="1254"/>
      <c r="H7" s="1254"/>
      <c r="I7" s="1254"/>
      <c r="J7" s="1254"/>
      <c r="K7" s="1254"/>
      <c r="L7" s="1255" t="s">
        <v>1250</v>
      </c>
    </row>
    <row r="8" spans="2:16" ht="14.85" customHeight="1">
      <c r="B8" s="1485"/>
      <c r="C8" s="1489" t="s">
        <v>1251</v>
      </c>
      <c r="D8" s="1489" t="s">
        <v>1252</v>
      </c>
      <c r="E8" s="1491"/>
      <c r="F8" s="1489" t="s">
        <v>1253</v>
      </c>
      <c r="G8" s="1491"/>
      <c r="H8" s="1489" t="s">
        <v>1254</v>
      </c>
      <c r="I8" s="1489" t="s">
        <v>1255</v>
      </c>
      <c r="J8" s="1489" t="s">
        <v>1256</v>
      </c>
      <c r="K8" s="1491" t="s">
        <v>159</v>
      </c>
      <c r="L8" s="1359"/>
    </row>
    <row r="9" spans="2:16" ht="26.4">
      <c r="B9" s="1486"/>
      <c r="C9" s="1490"/>
      <c r="D9" s="767" t="s">
        <v>1257</v>
      </c>
      <c r="E9" s="767" t="s">
        <v>1258</v>
      </c>
      <c r="F9" s="767" t="s">
        <v>1257</v>
      </c>
      <c r="G9" s="767" t="s">
        <v>1258</v>
      </c>
      <c r="H9" s="1490"/>
      <c r="I9" s="1490"/>
      <c r="J9" s="1490"/>
      <c r="K9" s="1490"/>
      <c r="L9" s="1492"/>
    </row>
    <row r="10" spans="2:16">
      <c r="B10" s="188" t="s">
        <v>215</v>
      </c>
      <c r="C10" s="146">
        <v>3314</v>
      </c>
      <c r="D10" s="146">
        <v>2533</v>
      </c>
      <c r="E10" s="146">
        <v>337</v>
      </c>
      <c r="F10" s="146">
        <v>782</v>
      </c>
      <c r="G10" s="146">
        <v>13</v>
      </c>
      <c r="H10" s="146">
        <v>1791</v>
      </c>
      <c r="I10" s="146">
        <v>1626</v>
      </c>
      <c r="J10" s="146">
        <v>13</v>
      </c>
      <c r="K10" s="146">
        <v>7095</v>
      </c>
      <c r="L10" s="838">
        <v>-3781</v>
      </c>
    </row>
    <row r="11" spans="2:16">
      <c r="B11" s="188" t="s">
        <v>396</v>
      </c>
      <c r="C11" s="147">
        <v>2067</v>
      </c>
      <c r="D11" s="147">
        <v>1135</v>
      </c>
      <c r="E11" s="147">
        <v>188</v>
      </c>
      <c r="F11" s="147">
        <v>196</v>
      </c>
      <c r="G11" s="147">
        <v>1</v>
      </c>
      <c r="H11" s="147">
        <v>12</v>
      </c>
      <c r="I11" s="147">
        <v>85</v>
      </c>
      <c r="J11" s="147">
        <v>3</v>
      </c>
      <c r="K11" s="147">
        <v>1620</v>
      </c>
      <c r="L11" s="225">
        <v>447</v>
      </c>
    </row>
    <row r="12" spans="2:16">
      <c r="B12" s="188" t="s">
        <v>229</v>
      </c>
      <c r="C12" s="147">
        <v>2790</v>
      </c>
      <c r="D12" s="147">
        <v>1804</v>
      </c>
      <c r="E12" s="147">
        <v>1449</v>
      </c>
      <c r="F12" s="147">
        <v>251</v>
      </c>
      <c r="G12" s="147">
        <v>8</v>
      </c>
      <c r="H12" s="147">
        <v>618</v>
      </c>
      <c r="I12" s="147">
        <v>-12</v>
      </c>
      <c r="J12" s="147">
        <v>10</v>
      </c>
      <c r="K12" s="147">
        <v>4128</v>
      </c>
      <c r="L12" s="225">
        <v>-1338</v>
      </c>
    </row>
    <row r="13" spans="2:16">
      <c r="B13" s="188" t="s">
        <v>789</v>
      </c>
      <c r="C13" s="147">
        <v>1441</v>
      </c>
      <c r="D13" s="147">
        <v>402</v>
      </c>
      <c r="E13" s="147">
        <v>219</v>
      </c>
      <c r="F13" s="147">
        <v>170</v>
      </c>
      <c r="G13" s="147">
        <v>2</v>
      </c>
      <c r="H13" s="147">
        <v>24</v>
      </c>
      <c r="I13" s="147">
        <v>133</v>
      </c>
      <c r="J13" s="147">
        <v>1</v>
      </c>
      <c r="K13" s="147">
        <v>951</v>
      </c>
      <c r="L13" s="225">
        <v>490</v>
      </c>
    </row>
    <row r="14" spans="2:16">
      <c r="B14" s="188" t="s">
        <v>322</v>
      </c>
      <c r="C14" s="147">
        <v>0</v>
      </c>
      <c r="D14" s="147">
        <v>15</v>
      </c>
      <c r="E14" s="147">
        <v>45</v>
      </c>
      <c r="F14" s="147">
        <v>8</v>
      </c>
      <c r="G14" s="147">
        <v>0</v>
      </c>
      <c r="H14" s="147">
        <v>0</v>
      </c>
      <c r="I14" s="147">
        <v>1</v>
      </c>
      <c r="J14" s="147">
        <v>1</v>
      </c>
      <c r="K14" s="147">
        <v>70</v>
      </c>
      <c r="L14" s="225">
        <v>-70</v>
      </c>
    </row>
    <row r="15" spans="2:16" ht="15.6">
      <c r="B15" s="188" t="s">
        <v>1259</v>
      </c>
      <c r="C15" s="148">
        <v>-547</v>
      </c>
      <c r="D15" s="147">
        <v>-547</v>
      </c>
      <c r="E15" s="147">
        <v>0</v>
      </c>
      <c r="F15" s="147">
        <v>0</v>
      </c>
      <c r="G15" s="147">
        <v>0</v>
      </c>
      <c r="H15" s="147">
        <v>0</v>
      </c>
      <c r="I15" s="147">
        <v>0</v>
      </c>
      <c r="J15" s="147">
        <v>0</v>
      </c>
      <c r="K15" s="147">
        <v>-547</v>
      </c>
      <c r="L15" s="225">
        <v>0</v>
      </c>
    </row>
    <row r="16" spans="2:16" ht="15" thickBot="1">
      <c r="B16" s="768" t="s">
        <v>159</v>
      </c>
      <c r="C16" s="769">
        <v>9065</v>
      </c>
      <c r="D16" s="769">
        <v>5342</v>
      </c>
      <c r="E16" s="769">
        <v>2238</v>
      </c>
      <c r="F16" s="769">
        <v>1407</v>
      </c>
      <c r="G16" s="769">
        <v>24</v>
      </c>
      <c r="H16" s="769">
        <v>2445</v>
      </c>
      <c r="I16" s="769">
        <v>1833</v>
      </c>
      <c r="J16" s="769">
        <v>28</v>
      </c>
      <c r="K16" s="770">
        <v>13317</v>
      </c>
      <c r="L16" s="771">
        <v>-4252</v>
      </c>
    </row>
    <row r="17" spans="1:23" ht="13.35" customHeight="1">
      <c r="B17" s="1160" t="s">
        <v>1260</v>
      </c>
      <c r="C17" s="1160"/>
      <c r="D17" s="1160"/>
      <c r="E17" s="1160"/>
      <c r="F17" s="1160"/>
      <c r="G17" s="1160"/>
      <c r="H17" s="1160"/>
      <c r="I17" s="1160"/>
      <c r="J17" s="1160"/>
      <c r="K17" s="1160"/>
      <c r="L17" s="1160"/>
      <c r="M17" s="1160"/>
      <c r="N17" s="1160"/>
      <c r="O17" s="1160"/>
      <c r="P17" s="1160"/>
      <c r="Q17" s="1160"/>
      <c r="R17" s="1160"/>
      <c r="S17" s="1160"/>
      <c r="T17" s="1160"/>
      <c r="U17" s="1160"/>
      <c r="V17" s="1160"/>
      <c r="W17" s="1160"/>
    </row>
    <row r="18" spans="1:23" ht="13.35" customHeight="1">
      <c r="B18" s="1487" t="s">
        <v>1261</v>
      </c>
      <c r="C18" s="1488"/>
      <c r="D18" s="1488"/>
      <c r="E18" s="1488"/>
      <c r="F18" s="1488"/>
      <c r="G18" s="1488"/>
      <c r="H18" s="1488"/>
      <c r="I18" s="1488"/>
      <c r="J18" s="1488"/>
      <c r="K18" s="1488"/>
      <c r="L18" s="1488"/>
      <c r="M18" s="7"/>
      <c r="N18" s="7"/>
      <c r="O18" s="7"/>
      <c r="P18" s="7"/>
      <c r="Q18" s="7"/>
      <c r="R18" s="7"/>
      <c r="S18" s="7"/>
      <c r="T18" s="7"/>
      <c r="U18" s="7"/>
      <c r="V18" s="7"/>
      <c r="W18" s="7"/>
    </row>
    <row r="19" spans="1:23">
      <c r="B19" s="1160" t="s">
        <v>1262</v>
      </c>
      <c r="C19" s="1160"/>
      <c r="D19" s="1160"/>
      <c r="E19" s="1160"/>
      <c r="F19" s="1160"/>
      <c r="G19" s="1160"/>
      <c r="H19" s="1160"/>
      <c r="I19" s="1160"/>
      <c r="J19" s="1160"/>
      <c r="K19" s="1160"/>
      <c r="L19" s="1160"/>
      <c r="M19" s="1223"/>
      <c r="N19" s="1160"/>
      <c r="O19" s="1160"/>
      <c r="P19" s="1160"/>
      <c r="Q19" s="1160"/>
      <c r="R19" s="1160"/>
      <c r="S19" s="1160"/>
      <c r="T19" s="1160"/>
      <c r="U19" s="1160"/>
      <c r="V19" s="1160"/>
      <c r="W19" s="1160"/>
    </row>
    <row r="20" spans="1:23" ht="28.95" customHeight="1">
      <c r="B20" s="1176" t="s">
        <v>1263</v>
      </c>
      <c r="C20" s="1176"/>
      <c r="D20" s="1176"/>
      <c r="E20" s="1176"/>
      <c r="F20" s="1176"/>
      <c r="G20" s="1176"/>
      <c r="H20" s="1176"/>
      <c r="I20" s="1176"/>
      <c r="J20" s="1176"/>
      <c r="K20" s="1176"/>
      <c r="L20" s="1176"/>
      <c r="M20" s="1176"/>
      <c r="N20" s="1176"/>
      <c r="O20" s="1176"/>
      <c r="P20" s="1176"/>
      <c r="Q20" s="1176"/>
      <c r="R20" s="1176"/>
      <c r="S20" s="1176"/>
      <c r="T20" s="1176"/>
      <c r="U20" s="1176"/>
      <c r="V20" s="1176"/>
      <c r="W20" s="1176"/>
    </row>
    <row r="21" spans="1:23" ht="12.6" customHeight="1">
      <c r="B21" s="1160" t="s">
        <v>1264</v>
      </c>
      <c r="C21" s="1160"/>
      <c r="D21" s="1160"/>
      <c r="E21" s="1160"/>
      <c r="F21" s="1160"/>
      <c r="G21" s="1160"/>
      <c r="H21" s="1160"/>
      <c r="I21" s="1160"/>
      <c r="J21" s="1160"/>
      <c r="K21" s="1160"/>
      <c r="L21" s="1160"/>
      <c r="M21" s="1160"/>
      <c r="N21" s="1160"/>
      <c r="O21" s="1160"/>
      <c r="P21" s="1160"/>
      <c r="Q21" s="1160"/>
      <c r="R21" s="1160"/>
      <c r="S21" s="1160"/>
      <c r="T21" s="1160"/>
      <c r="U21" s="1160"/>
      <c r="V21" s="1160"/>
      <c r="W21" s="1160"/>
    </row>
    <row r="22" spans="1:23" ht="12.6" customHeight="1">
      <c r="B22" s="1160" t="s">
        <v>1265</v>
      </c>
      <c r="C22" s="1160"/>
      <c r="D22" s="1160"/>
      <c r="E22" s="1160"/>
      <c r="F22" s="1160"/>
      <c r="G22" s="1160"/>
      <c r="H22" s="1160"/>
      <c r="I22" s="1160"/>
      <c r="J22" s="1160"/>
      <c r="K22" s="1160"/>
      <c r="L22" s="1160"/>
      <c r="M22" s="1160"/>
      <c r="N22" s="1160"/>
      <c r="O22" s="1160"/>
      <c r="P22" s="1160"/>
      <c r="Q22" s="1160"/>
      <c r="R22" s="1160"/>
      <c r="S22" s="1160"/>
      <c r="T22" s="1160"/>
      <c r="U22" s="1160"/>
      <c r="V22" s="1160"/>
      <c r="W22" s="1160"/>
    </row>
    <row r="23" spans="1:23" ht="12.6" customHeight="1">
      <c r="B23" s="1160" t="s">
        <v>1266</v>
      </c>
      <c r="C23" s="1160"/>
      <c r="D23" s="1160"/>
      <c r="E23" s="1160"/>
      <c r="F23" s="1160"/>
      <c r="G23" s="1160"/>
      <c r="H23" s="1160"/>
      <c r="I23" s="1160"/>
      <c r="J23" s="1160"/>
      <c r="K23" s="1160"/>
      <c r="L23" s="1160"/>
      <c r="M23" s="1160"/>
      <c r="N23" s="1160"/>
      <c r="O23" s="1160"/>
      <c r="P23" s="1160"/>
      <c r="Q23" s="1160"/>
      <c r="R23" s="1160"/>
      <c r="S23" s="1160"/>
      <c r="T23" s="1160"/>
      <c r="U23" s="1160"/>
      <c r="V23" s="1160"/>
      <c r="W23" s="1160"/>
    </row>
    <row r="24" spans="1:23" ht="12.6" customHeight="1">
      <c r="B24" s="1160" t="s">
        <v>1267</v>
      </c>
      <c r="C24" s="1160"/>
      <c r="D24" s="1160"/>
      <c r="E24" s="1160"/>
      <c r="F24" s="1160"/>
      <c r="G24" s="1160"/>
      <c r="H24" s="1160"/>
      <c r="I24" s="1160"/>
      <c r="J24" s="1160"/>
      <c r="K24" s="1160"/>
      <c r="L24" s="1160"/>
      <c r="M24" s="1160"/>
      <c r="N24" s="1160"/>
      <c r="O24" s="1160"/>
      <c r="P24" s="1160"/>
      <c r="Q24" s="1160"/>
      <c r="R24" s="1160"/>
      <c r="S24" s="1160"/>
      <c r="T24" s="1160"/>
      <c r="U24" s="1160"/>
      <c r="V24" s="1160"/>
      <c r="W24" s="1160"/>
    </row>
    <row r="25" spans="1:23" ht="9" customHeight="1">
      <c r="A25" s="7"/>
      <c r="B25" s="224"/>
      <c r="C25" s="224"/>
      <c r="D25" s="224"/>
      <c r="E25" s="224"/>
      <c r="F25" s="224"/>
      <c r="G25" s="224"/>
      <c r="H25" s="224"/>
      <c r="I25" s="224"/>
      <c r="J25" s="224"/>
      <c r="K25" s="224"/>
      <c r="L25" s="224"/>
    </row>
    <row r="26" spans="1:23" ht="18" thickBot="1">
      <c r="B26" s="233" t="s">
        <v>1268</v>
      </c>
      <c r="C26" s="553"/>
      <c r="D26" s="553"/>
      <c r="E26" s="553"/>
      <c r="F26" s="553"/>
      <c r="G26" s="553"/>
      <c r="H26" s="553"/>
      <c r="I26" s="553"/>
      <c r="J26" s="553"/>
      <c r="K26" s="553"/>
      <c r="L26" s="553"/>
      <c r="P26" s="8"/>
    </row>
    <row r="27" spans="1:23" ht="17.399999999999999">
      <c r="B27" s="783" t="s">
        <v>153</v>
      </c>
      <c r="C27" s="1082">
        <v>2024</v>
      </c>
      <c r="D27" s="1082">
        <v>2023</v>
      </c>
      <c r="E27" s="1082">
        <v>2022</v>
      </c>
      <c r="F27" s="1082">
        <v>2021</v>
      </c>
      <c r="G27" s="1083">
        <v>2020</v>
      </c>
      <c r="H27" s="553"/>
      <c r="I27" s="553"/>
      <c r="J27" s="553"/>
      <c r="K27" s="553"/>
      <c r="L27" s="553"/>
      <c r="P27" s="8"/>
    </row>
    <row r="28" spans="1:23" ht="28.8">
      <c r="B28" s="199" t="s">
        <v>1269</v>
      </c>
      <c r="C28" s="556">
        <v>17063000</v>
      </c>
      <c r="D28" s="556">
        <v>21036000</v>
      </c>
      <c r="E28" s="556">
        <v>15626000</v>
      </c>
      <c r="F28" s="556">
        <v>17920000</v>
      </c>
      <c r="G28" s="784">
        <v>11874000</v>
      </c>
      <c r="H28" s="553"/>
      <c r="I28" s="553"/>
      <c r="J28" s="553"/>
      <c r="K28" s="553"/>
      <c r="L28" s="553"/>
      <c r="P28" s="8"/>
    </row>
    <row r="29" spans="1:23" ht="15" customHeight="1">
      <c r="B29" s="785" t="s">
        <v>154</v>
      </c>
      <c r="C29" s="557">
        <v>2344000</v>
      </c>
      <c r="D29" s="557">
        <v>2555000</v>
      </c>
      <c r="E29" s="557">
        <v>2282000</v>
      </c>
      <c r="F29" s="557">
        <v>2374000</v>
      </c>
      <c r="G29" s="786">
        <v>2345000</v>
      </c>
      <c r="H29" s="553"/>
      <c r="I29" s="553"/>
      <c r="J29" s="553"/>
      <c r="K29" s="553"/>
      <c r="L29" s="553"/>
      <c r="P29" s="8"/>
    </row>
    <row r="30" spans="1:23" ht="15" customHeight="1">
      <c r="B30" s="785" t="s">
        <v>155</v>
      </c>
      <c r="C30" s="557">
        <v>550000</v>
      </c>
      <c r="D30" s="557">
        <v>520000</v>
      </c>
      <c r="E30" s="557">
        <v>509000</v>
      </c>
      <c r="F30" s="557">
        <v>515000</v>
      </c>
      <c r="G30" s="786">
        <v>650000</v>
      </c>
      <c r="H30" s="553"/>
      <c r="I30" s="553"/>
      <c r="J30" s="553"/>
      <c r="K30" s="553"/>
      <c r="L30" s="553"/>
      <c r="P30" s="8"/>
    </row>
    <row r="31" spans="1:23" ht="15" customHeight="1">
      <c r="B31" s="785" t="s">
        <v>224</v>
      </c>
      <c r="C31" s="557">
        <v>4000</v>
      </c>
      <c r="D31" s="557">
        <v>27000</v>
      </c>
      <c r="E31" s="557">
        <v>33000</v>
      </c>
      <c r="F31" s="557">
        <v>35000</v>
      </c>
      <c r="G31" s="786">
        <v>58000</v>
      </c>
      <c r="H31" s="553"/>
      <c r="I31" s="553"/>
      <c r="J31" s="553"/>
      <c r="K31" s="553"/>
      <c r="L31" s="553"/>
      <c r="P31" s="8"/>
    </row>
    <row r="32" spans="1:23" ht="15" customHeight="1">
      <c r="B32" s="785" t="s">
        <v>156</v>
      </c>
      <c r="C32" s="557">
        <v>4977000</v>
      </c>
      <c r="D32" s="557">
        <v>4895000</v>
      </c>
      <c r="E32" s="557">
        <v>1621000</v>
      </c>
      <c r="F32" s="557">
        <v>1600000</v>
      </c>
      <c r="G32" s="786">
        <v>1097000</v>
      </c>
      <c r="H32" s="553"/>
      <c r="I32" s="553"/>
      <c r="J32" s="553"/>
      <c r="K32" s="553"/>
      <c r="L32" s="553"/>
      <c r="P32" s="8"/>
    </row>
    <row r="33" spans="2:23" ht="15" customHeight="1">
      <c r="B33" s="785" t="s">
        <v>227</v>
      </c>
      <c r="C33" s="557">
        <v>2416000</v>
      </c>
      <c r="D33" s="557">
        <v>1886000</v>
      </c>
      <c r="E33" s="557">
        <v>1260000</v>
      </c>
      <c r="F33" s="557">
        <v>900000</v>
      </c>
      <c r="G33" s="786">
        <v>996000</v>
      </c>
      <c r="H33" s="553"/>
      <c r="I33" s="553"/>
      <c r="J33" s="553"/>
      <c r="K33" s="553"/>
      <c r="L33" s="553"/>
      <c r="P33" s="8"/>
    </row>
    <row r="34" spans="2:23" ht="15" customHeight="1">
      <c r="B34" s="785" t="s">
        <v>819</v>
      </c>
      <c r="C34" s="557">
        <v>343000</v>
      </c>
      <c r="D34" s="557">
        <v>344000</v>
      </c>
      <c r="E34" s="557">
        <v>333000</v>
      </c>
      <c r="F34" s="557">
        <v>400000</v>
      </c>
      <c r="G34" s="786">
        <v>845000</v>
      </c>
      <c r="H34" s="553"/>
      <c r="I34" s="553"/>
      <c r="J34" s="553"/>
      <c r="K34" s="553"/>
      <c r="L34" s="553"/>
      <c r="P34" s="8"/>
    </row>
    <row r="35" spans="2:23" ht="15" customHeight="1">
      <c r="B35" s="785" t="s">
        <v>1079</v>
      </c>
      <c r="C35" s="557">
        <v>214000</v>
      </c>
      <c r="D35" s="557">
        <v>203000</v>
      </c>
      <c r="E35" s="557">
        <v>196000</v>
      </c>
      <c r="F35" s="557">
        <v>100000</v>
      </c>
      <c r="G35" s="786">
        <v>201000</v>
      </c>
      <c r="H35" s="553"/>
      <c r="I35" s="553"/>
      <c r="J35" s="553"/>
      <c r="K35" s="553"/>
      <c r="L35" s="553"/>
      <c r="P35" s="8"/>
    </row>
    <row r="36" spans="2:23" ht="15" customHeight="1" thickBot="1">
      <c r="B36" s="787" t="s">
        <v>159</v>
      </c>
      <c r="C36" s="788">
        <f>SUM(C28:C35)</f>
        <v>27911000</v>
      </c>
      <c r="D36" s="788">
        <f>SUM(D28:D35)</f>
        <v>31466000</v>
      </c>
      <c r="E36" s="788">
        <f>SUM(E28:E35)</f>
        <v>21860000</v>
      </c>
      <c r="F36" s="788">
        <f>SUM(F28:F35)</f>
        <v>23844000</v>
      </c>
      <c r="G36" s="789">
        <f>SUM(G28:G35)</f>
        <v>18066000</v>
      </c>
      <c r="H36" s="554"/>
      <c r="I36" s="327"/>
      <c r="J36" s="327"/>
      <c r="K36" s="327"/>
      <c r="L36" s="327"/>
    </row>
    <row r="37" spans="2:23" ht="34.950000000000003" customHeight="1">
      <c r="B37" s="1468" t="s">
        <v>1052</v>
      </c>
      <c r="C37" s="1468"/>
      <c r="D37" s="1468"/>
      <c r="E37" s="1468"/>
      <c r="F37" s="1468"/>
      <c r="G37" s="1468"/>
      <c r="H37" s="775"/>
      <c r="I37" s="775"/>
      <c r="J37" s="327"/>
      <c r="K37" s="327"/>
      <c r="L37" s="327"/>
    </row>
    <row r="38" spans="2:23" ht="22.2" customHeight="1">
      <c r="B38" s="1176" t="s">
        <v>1270</v>
      </c>
      <c r="C38" s="1176"/>
      <c r="D38" s="1176"/>
      <c r="E38" s="1176"/>
      <c r="F38" s="1176"/>
      <c r="G38" s="1176"/>
      <c r="H38" s="775"/>
      <c r="I38" s="775"/>
      <c r="J38" s="327"/>
      <c r="K38" s="327"/>
      <c r="L38" s="327"/>
    </row>
    <row r="39" spans="2:23" ht="13.35" customHeight="1">
      <c r="B39" s="1160" t="s">
        <v>1271</v>
      </c>
      <c r="C39" s="1160"/>
      <c r="D39" s="1160"/>
      <c r="E39" s="1160"/>
      <c r="F39" s="1160"/>
      <c r="G39" s="1160"/>
      <c r="H39" s="1"/>
      <c r="I39" s="1"/>
      <c r="J39" s="1"/>
      <c r="K39" s="1"/>
      <c r="L39" s="1"/>
      <c r="M39" s="1160"/>
      <c r="N39" s="1160"/>
      <c r="O39" s="1160"/>
      <c r="P39" s="1160"/>
      <c r="Q39" s="1160"/>
      <c r="R39" s="1160"/>
      <c r="S39" s="1160"/>
      <c r="T39" s="1160"/>
      <c r="U39" s="1160"/>
      <c r="V39" s="1160"/>
      <c r="W39" s="1160"/>
    </row>
    <row r="40" spans="2:23" ht="14.4" customHeight="1">
      <c r="B40" s="1176" t="s">
        <v>1272</v>
      </c>
      <c r="C40" s="1176"/>
      <c r="D40" s="1176"/>
      <c r="E40" s="1176"/>
      <c r="F40" s="1176"/>
      <c r="G40" s="1176"/>
      <c r="H40" s="775"/>
      <c r="I40" s="775"/>
      <c r="J40" s="327"/>
      <c r="K40" s="327"/>
      <c r="L40" s="327"/>
    </row>
    <row r="41" spans="2:23" ht="7.2" customHeight="1">
      <c r="B41" s="553"/>
      <c r="C41" s="553"/>
      <c r="D41" s="553"/>
      <c r="E41" s="553"/>
      <c r="F41" s="553"/>
      <c r="G41" s="553"/>
      <c r="H41" s="553"/>
      <c r="I41" s="553"/>
      <c r="J41" s="553"/>
      <c r="K41" s="553"/>
      <c r="L41" s="553"/>
      <c r="P41" s="8"/>
    </row>
    <row r="42" spans="2:23" ht="16.8" thickBot="1">
      <c r="B42" s="1474" t="s">
        <v>1273</v>
      </c>
      <c r="C42" s="1498"/>
      <c r="D42" s="1498"/>
      <c r="E42" s="1498"/>
      <c r="F42" s="1498"/>
      <c r="G42" s="1498"/>
      <c r="H42" s="1498"/>
      <c r="I42" s="1498"/>
      <c r="J42" s="327"/>
      <c r="K42" s="327"/>
      <c r="L42" s="327"/>
    </row>
    <row r="43" spans="2:23" ht="15.6">
      <c r="B43" s="1495" t="s">
        <v>1274</v>
      </c>
      <c r="C43" s="1496"/>
      <c r="D43" s="1497"/>
      <c r="E43" s="327"/>
      <c r="F43" s="327"/>
      <c r="G43" s="327"/>
      <c r="H43" s="327"/>
      <c r="I43" s="327"/>
      <c r="J43" s="327"/>
      <c r="K43" s="327"/>
      <c r="L43" s="327"/>
    </row>
    <row r="44" spans="2:23">
      <c r="B44" s="777" t="s">
        <v>1275</v>
      </c>
      <c r="C44" s="1499">
        <v>3550954.9568400201</v>
      </c>
      <c r="D44" s="1500"/>
      <c r="E44" s="327"/>
      <c r="F44" s="327"/>
      <c r="G44" s="327"/>
      <c r="H44" s="327"/>
      <c r="I44" s="327"/>
      <c r="J44" s="327"/>
      <c r="K44" s="327"/>
      <c r="L44" s="327"/>
    </row>
    <row r="45" spans="2:23">
      <c r="B45" s="778" t="s">
        <v>1276</v>
      </c>
      <c r="C45" s="1501">
        <v>102</v>
      </c>
      <c r="D45" s="1502"/>
      <c r="E45" s="327"/>
      <c r="F45" s="327"/>
      <c r="G45" s="327"/>
      <c r="H45" s="327"/>
      <c r="I45" s="327"/>
      <c r="J45" s="327"/>
      <c r="K45" s="327"/>
      <c r="L45" s="327"/>
    </row>
    <row r="46" spans="2:23">
      <c r="B46" s="779" t="s">
        <v>1277</v>
      </c>
      <c r="C46" s="1503">
        <v>2</v>
      </c>
      <c r="D46" s="1504"/>
      <c r="E46" s="327"/>
      <c r="F46" s="327"/>
      <c r="G46" s="327"/>
      <c r="H46" s="327"/>
      <c r="I46" s="327"/>
      <c r="J46" s="327"/>
      <c r="K46" s="327"/>
    </row>
    <row r="47" spans="2:23">
      <c r="B47" s="779" t="s">
        <v>1278</v>
      </c>
      <c r="C47" s="1503">
        <v>20</v>
      </c>
      <c r="D47" s="1504"/>
      <c r="E47" s="327"/>
      <c r="F47" s="327"/>
      <c r="G47" s="327"/>
      <c r="H47" s="327"/>
      <c r="I47" s="327"/>
      <c r="J47" s="327"/>
      <c r="K47" s="327"/>
    </row>
    <row r="48" spans="2:23">
      <c r="B48" s="779" t="s">
        <v>1279</v>
      </c>
      <c r="C48" s="1503">
        <v>5</v>
      </c>
      <c r="D48" s="1504"/>
      <c r="E48" s="327"/>
      <c r="F48" s="327"/>
      <c r="G48" s="327"/>
      <c r="H48" s="327"/>
      <c r="I48" s="327"/>
      <c r="J48" s="327"/>
      <c r="K48" s="327"/>
    </row>
    <row r="49" spans="2:12">
      <c r="B49" s="779" t="s">
        <v>1280</v>
      </c>
      <c r="C49" s="1503">
        <v>51</v>
      </c>
      <c r="D49" s="1504"/>
      <c r="E49" s="327"/>
      <c r="F49" s="327"/>
      <c r="G49" s="327"/>
      <c r="H49" s="327"/>
      <c r="I49" s="327"/>
      <c r="J49" s="327"/>
      <c r="K49" s="327"/>
    </row>
    <row r="50" spans="2:12">
      <c r="B50" s="779" t="s">
        <v>322</v>
      </c>
      <c r="C50" s="1503">
        <v>24</v>
      </c>
      <c r="D50" s="1504"/>
      <c r="E50" s="327"/>
      <c r="F50" s="327"/>
      <c r="G50" s="327"/>
      <c r="H50" s="327"/>
      <c r="I50" s="327"/>
      <c r="J50" s="327"/>
      <c r="K50" s="327"/>
    </row>
    <row r="51" spans="2:12">
      <c r="B51" s="778" t="s">
        <v>1281</v>
      </c>
      <c r="C51" s="1501" t="s">
        <v>1282</v>
      </c>
      <c r="D51" s="1502"/>
      <c r="E51" s="327"/>
      <c r="F51" s="327"/>
      <c r="G51" s="327"/>
      <c r="H51" s="327"/>
      <c r="I51" s="327"/>
      <c r="J51" s="327"/>
      <c r="K51" s="327"/>
    </row>
    <row r="52" spans="2:12">
      <c r="B52" s="780" t="s">
        <v>1283</v>
      </c>
      <c r="C52" s="1503" t="s">
        <v>1284</v>
      </c>
      <c r="D52" s="1504"/>
      <c r="E52" s="327"/>
      <c r="F52" s="327"/>
      <c r="G52" s="327"/>
      <c r="H52" s="327"/>
      <c r="I52" s="327"/>
      <c r="J52" s="327"/>
      <c r="K52" s="327"/>
    </row>
    <row r="53" spans="2:12" ht="15" thickBot="1">
      <c r="B53" s="782" t="s">
        <v>1285</v>
      </c>
      <c r="C53" s="1493" t="s">
        <v>1286</v>
      </c>
      <c r="D53" s="1494"/>
      <c r="E53" s="327"/>
      <c r="F53" s="327"/>
      <c r="G53" s="327"/>
      <c r="H53" s="327"/>
      <c r="I53" s="327"/>
      <c r="J53" s="327"/>
      <c r="K53" s="327"/>
    </row>
    <row r="54" spans="2:12" ht="15.6">
      <c r="B54" s="1495" t="s">
        <v>1287</v>
      </c>
      <c r="C54" s="1496"/>
      <c r="D54" s="1497"/>
      <c r="E54" s="327"/>
      <c r="F54" s="327"/>
      <c r="G54" s="327"/>
      <c r="H54" s="327"/>
      <c r="I54" s="327"/>
      <c r="J54" s="327"/>
      <c r="K54" s="327"/>
      <c r="L54" s="327"/>
    </row>
    <row r="55" spans="2:12">
      <c r="B55" s="777" t="s">
        <v>1275</v>
      </c>
      <c r="C55" s="1499">
        <v>1110497</v>
      </c>
      <c r="D55" s="1500"/>
      <c r="E55" s="327"/>
      <c r="F55" s="327"/>
      <c r="G55" s="327"/>
      <c r="H55" s="327"/>
      <c r="I55" s="327"/>
      <c r="J55" s="327"/>
      <c r="K55" s="327"/>
    </row>
    <row r="56" spans="2:12">
      <c r="B56" s="778" t="s">
        <v>1276</v>
      </c>
      <c r="C56" s="1501">
        <v>27</v>
      </c>
      <c r="D56" s="1502"/>
      <c r="E56" s="327"/>
      <c r="F56" s="327"/>
      <c r="G56" s="327"/>
      <c r="H56" s="327"/>
      <c r="I56" s="327"/>
      <c r="J56" s="327"/>
      <c r="K56" s="327"/>
    </row>
    <row r="57" spans="2:12" ht="26.4">
      <c r="B57" s="780" t="s">
        <v>1288</v>
      </c>
      <c r="C57" s="1503">
        <v>7</v>
      </c>
      <c r="D57" s="1504"/>
      <c r="E57" s="327"/>
      <c r="F57" s="327"/>
      <c r="G57" s="327"/>
      <c r="H57" s="327"/>
      <c r="I57" s="327"/>
      <c r="J57" s="327"/>
      <c r="K57" s="327"/>
    </row>
    <row r="58" spans="2:12">
      <c r="B58" s="780" t="s">
        <v>1289</v>
      </c>
      <c r="C58" s="1503">
        <v>16</v>
      </c>
      <c r="D58" s="1504"/>
      <c r="E58" s="327"/>
      <c r="F58" s="327"/>
      <c r="G58" s="327"/>
      <c r="H58" s="327"/>
      <c r="I58" s="327"/>
      <c r="J58" s="327"/>
      <c r="K58" s="327"/>
    </row>
    <row r="59" spans="2:12" ht="26.4">
      <c r="B59" s="780" t="s">
        <v>1290</v>
      </c>
      <c r="C59" s="1503">
        <v>4</v>
      </c>
      <c r="D59" s="1504"/>
      <c r="E59" s="327"/>
      <c r="F59" s="327"/>
      <c r="G59" s="327"/>
      <c r="H59" s="327"/>
      <c r="I59" s="327"/>
      <c r="J59" s="327"/>
      <c r="K59" s="327"/>
    </row>
    <row r="60" spans="2:12">
      <c r="B60" s="778" t="s">
        <v>1281</v>
      </c>
      <c r="C60" s="1501" t="s">
        <v>1291</v>
      </c>
      <c r="D60" s="1502"/>
      <c r="E60" s="327"/>
      <c r="F60" s="327"/>
      <c r="G60" s="327"/>
      <c r="H60" s="327"/>
      <c r="I60" s="327"/>
      <c r="J60" s="327"/>
      <c r="K60" s="327"/>
    </row>
    <row r="61" spans="2:12">
      <c r="B61" s="780" t="s">
        <v>1292</v>
      </c>
      <c r="C61" s="1503" t="s">
        <v>1293</v>
      </c>
      <c r="D61" s="1504"/>
      <c r="E61" s="327"/>
      <c r="F61" s="327"/>
      <c r="G61" s="327"/>
      <c r="H61" s="327"/>
      <c r="I61" s="327"/>
      <c r="J61" s="327"/>
      <c r="K61" s="327"/>
    </row>
    <row r="62" spans="2:12" ht="15" thickBot="1">
      <c r="B62" s="781" t="s">
        <v>1294</v>
      </c>
      <c r="C62" s="1508" t="s">
        <v>1293</v>
      </c>
      <c r="D62" s="1509"/>
      <c r="E62" s="327"/>
      <c r="F62" s="327"/>
      <c r="G62" s="327"/>
      <c r="H62" s="327"/>
      <c r="I62" s="327"/>
      <c r="J62" s="327"/>
      <c r="K62" s="327"/>
    </row>
    <row r="63" spans="2:12">
      <c r="B63" s="1507" t="s">
        <v>1295</v>
      </c>
      <c r="C63" s="1507"/>
      <c r="D63" s="1507"/>
      <c r="E63" s="776"/>
      <c r="F63" s="555"/>
      <c r="G63" s="555"/>
      <c r="H63" s="555"/>
      <c r="I63" s="555"/>
      <c r="J63" s="555"/>
      <c r="K63" s="555"/>
      <c r="L63" s="555"/>
    </row>
    <row r="64" spans="2:12" ht="34.200000000000003" customHeight="1">
      <c r="B64" s="1506" t="s">
        <v>1296</v>
      </c>
      <c r="C64" s="1506"/>
      <c r="D64" s="1506"/>
      <c r="E64" s="774"/>
      <c r="F64" s="555"/>
      <c r="G64" s="555"/>
      <c r="H64" s="555"/>
      <c r="I64" s="555"/>
      <c r="J64" s="555"/>
      <c r="K64" s="555"/>
      <c r="L64" s="555"/>
    </row>
    <row r="65" spans="2:12" ht="40.5" customHeight="1">
      <c r="B65" s="1506" t="s">
        <v>1297</v>
      </c>
      <c r="C65" s="1506"/>
      <c r="D65" s="1506"/>
      <c r="E65" s="774"/>
      <c r="F65" s="775"/>
      <c r="G65" s="775"/>
      <c r="H65" s="327"/>
      <c r="I65" s="327"/>
      <c r="J65" s="327"/>
      <c r="K65" s="327"/>
      <c r="L65" s="327"/>
    </row>
    <row r="66" spans="2:12" ht="44.25" customHeight="1">
      <c r="B66" s="1506" t="s">
        <v>1298</v>
      </c>
      <c r="C66" s="1506"/>
      <c r="D66" s="1506"/>
      <c r="E66" s="774"/>
      <c r="F66" s="775"/>
      <c r="G66" s="775"/>
      <c r="H66" s="327"/>
      <c r="I66" s="327"/>
      <c r="J66" s="327"/>
      <c r="K66" s="327"/>
      <c r="L66" s="327"/>
    </row>
    <row r="67" spans="2:12" ht="9" customHeight="1"/>
    <row r="68" spans="2:12" ht="17.399999999999999" thickBot="1">
      <c r="B68" s="1472" t="s">
        <v>1299</v>
      </c>
      <c r="C68" s="1175"/>
      <c r="D68" s="1175"/>
      <c r="E68" s="1175"/>
    </row>
    <row r="69" spans="2:12" ht="16.2">
      <c r="B69" s="608" t="s">
        <v>781</v>
      </c>
      <c r="C69" s="611" t="s">
        <v>1300</v>
      </c>
      <c r="D69" s="790" t="s">
        <v>1301</v>
      </c>
      <c r="E69" s="790" t="s">
        <v>1302</v>
      </c>
      <c r="F69" s="791" t="s">
        <v>1303</v>
      </c>
    </row>
    <row r="70" spans="2:12">
      <c r="B70" s="226" t="s">
        <v>215</v>
      </c>
      <c r="C70" s="113">
        <v>300000</v>
      </c>
      <c r="D70" s="214">
        <v>11944000</v>
      </c>
      <c r="E70" s="113">
        <v>935100</v>
      </c>
      <c r="F70" s="792">
        <v>636225</v>
      </c>
    </row>
    <row r="71" spans="2:12" ht="15" thickBot="1">
      <c r="B71" s="793" t="s">
        <v>159</v>
      </c>
      <c r="C71" s="794">
        <v>300000</v>
      </c>
      <c r="D71" s="795">
        <v>11944000</v>
      </c>
      <c r="E71" s="794">
        <v>935100</v>
      </c>
      <c r="F71" s="796">
        <f>SUM(F70)</f>
        <v>636225</v>
      </c>
    </row>
    <row r="72" spans="2:12" ht="14.85" customHeight="1">
      <c r="B72" s="1170" t="s">
        <v>1304</v>
      </c>
      <c r="C72" s="1170"/>
      <c r="D72" s="1170"/>
      <c r="E72" s="1170"/>
      <c r="F72" s="1170"/>
    </row>
    <row r="73" spans="2:12" ht="14.85" customHeight="1">
      <c r="B73" s="1170" t="s">
        <v>1305</v>
      </c>
      <c r="C73" s="1170"/>
      <c r="D73" s="1170"/>
      <c r="E73" s="1170"/>
      <c r="F73" s="1170"/>
    </row>
    <row r="74" spans="2:12" ht="14.85" customHeight="1">
      <c r="B74" s="1170" t="s">
        <v>1306</v>
      </c>
      <c r="C74" s="1170"/>
      <c r="D74" s="1170"/>
      <c r="E74" s="1170"/>
      <c r="F74" s="1170"/>
    </row>
    <row r="75" spans="2:12" ht="20.399999999999999" customHeight="1">
      <c r="B75" s="1170" t="s">
        <v>1307</v>
      </c>
      <c r="C75" s="1170"/>
      <c r="D75" s="1170"/>
      <c r="E75" s="1170"/>
      <c r="F75" s="1170"/>
    </row>
    <row r="76" spans="2:12" ht="12" customHeight="1">
      <c r="B76" s="1170" t="s">
        <v>1308</v>
      </c>
      <c r="C76" s="1170"/>
      <c r="D76" s="1170"/>
      <c r="E76" s="1170"/>
      <c r="F76" s="1170"/>
    </row>
    <row r="77" spans="2:12" ht="12" customHeight="1">
      <c r="B77" s="1170" t="s">
        <v>1309</v>
      </c>
      <c r="C77" s="1170"/>
      <c r="D77" s="1170"/>
      <c r="E77" s="1170"/>
      <c r="F77" s="1170"/>
    </row>
    <row r="79" spans="2:12" ht="17.399999999999999" thickBot="1">
      <c r="B79" s="161" t="s">
        <v>1310</v>
      </c>
      <c r="C79" s="161"/>
      <c r="D79" s="161"/>
    </row>
    <row r="80" spans="2:12">
      <c r="B80" s="772"/>
      <c r="C80" s="756">
        <v>2024</v>
      </c>
      <c r="D80" s="773" t="s">
        <v>1311</v>
      </c>
      <c r="E80" s="754" t="s">
        <v>1312</v>
      </c>
    </row>
    <row r="81" spans="2:6">
      <c r="B81" s="541" t="s">
        <v>1313</v>
      </c>
      <c r="C81" s="550">
        <v>3853</v>
      </c>
      <c r="D81" s="545" t="s">
        <v>1314</v>
      </c>
      <c r="E81" s="546" t="s">
        <v>1315</v>
      </c>
    </row>
    <row r="82" spans="2:6" ht="27">
      <c r="B82" s="542" t="s">
        <v>1316</v>
      </c>
      <c r="C82" s="549">
        <v>0.36599999999999999</v>
      </c>
      <c r="D82" s="545" t="s">
        <v>1317</v>
      </c>
      <c r="E82" s="546" t="s">
        <v>1318</v>
      </c>
    </row>
    <row r="83" spans="2:6">
      <c r="B83" s="541" t="s">
        <v>1319</v>
      </c>
      <c r="C83" s="540">
        <v>34</v>
      </c>
      <c r="D83" s="545" t="s">
        <v>1320</v>
      </c>
      <c r="E83" s="546" t="s">
        <v>1321</v>
      </c>
    </row>
    <row r="84" spans="2:6">
      <c r="B84" s="541" t="s">
        <v>1322</v>
      </c>
      <c r="C84" s="539">
        <v>0</v>
      </c>
      <c r="D84" s="545" t="s">
        <v>1323</v>
      </c>
      <c r="E84" s="546" t="s">
        <v>1324</v>
      </c>
    </row>
    <row r="85" spans="2:6" ht="15" thickBot="1">
      <c r="B85" s="543" t="s">
        <v>1325</v>
      </c>
      <c r="C85" s="544">
        <v>16</v>
      </c>
      <c r="D85" s="547">
        <v>17</v>
      </c>
      <c r="E85" s="548" t="s">
        <v>1326</v>
      </c>
    </row>
    <row r="86" spans="2:6" ht="14.4" customHeight="1">
      <c r="B86" s="1505" t="s">
        <v>1327</v>
      </c>
      <c r="C86" s="1505"/>
      <c r="D86" s="1505"/>
      <c r="E86" s="1505"/>
      <c r="F86" s="145"/>
    </row>
    <row r="87" spans="2:6" ht="21" customHeight="1">
      <c r="B87" s="1170" t="s">
        <v>1328</v>
      </c>
      <c r="C87" s="1170"/>
      <c r="D87" s="1170"/>
      <c r="E87" s="1170"/>
      <c r="F87" s="145"/>
    </row>
  </sheetData>
  <sheetProtection algorithmName="SHA-512" hashValue="TjB+yVkWnsbuIbi43ck1dNJ3w2mdYByY5+JpjU7wLJ4Idh3XRFJNy7jUhEMvFFK+JDZSTdOhOyk8yxL5KNqUyQ==" saltValue="QNU/qH1YJgobv/wdnNqX6g==" spinCount="100000" sheet="1" objects="1" scenarios="1"/>
  <mergeCells count="67">
    <mergeCell ref="C49:D49"/>
    <mergeCell ref="C50:D50"/>
    <mergeCell ref="C51:D51"/>
    <mergeCell ref="C52:D52"/>
    <mergeCell ref="B63:D63"/>
    <mergeCell ref="C57:D57"/>
    <mergeCell ref="C58:D58"/>
    <mergeCell ref="C59:D59"/>
    <mergeCell ref="C60:D60"/>
    <mergeCell ref="C61:D61"/>
    <mergeCell ref="C62:D62"/>
    <mergeCell ref="C55:D55"/>
    <mergeCell ref="C56:D56"/>
    <mergeCell ref="B54:D54"/>
    <mergeCell ref="B86:E86"/>
    <mergeCell ref="B87:E87"/>
    <mergeCell ref="B77:F77"/>
    <mergeCell ref="B64:D64"/>
    <mergeCell ref="B65:D65"/>
    <mergeCell ref="B66:D66"/>
    <mergeCell ref="B68:E68"/>
    <mergeCell ref="B72:F72"/>
    <mergeCell ref="B75:F75"/>
    <mergeCell ref="B76:F76"/>
    <mergeCell ref="B74:F74"/>
    <mergeCell ref="B73:F73"/>
    <mergeCell ref="B6:L6"/>
    <mergeCell ref="L7:L9"/>
    <mergeCell ref="C8:C9"/>
    <mergeCell ref="B21:L21"/>
    <mergeCell ref="C53:D53"/>
    <mergeCell ref="B43:D43"/>
    <mergeCell ref="B42:I42"/>
    <mergeCell ref="B37:G37"/>
    <mergeCell ref="B38:G38"/>
    <mergeCell ref="B40:G40"/>
    <mergeCell ref="B39:G39"/>
    <mergeCell ref="C44:D44"/>
    <mergeCell ref="C45:D45"/>
    <mergeCell ref="C46:D46"/>
    <mergeCell ref="C47:D47"/>
    <mergeCell ref="C48:D48"/>
    <mergeCell ref="B2:L2"/>
    <mergeCell ref="M24:W24"/>
    <mergeCell ref="M22:W22"/>
    <mergeCell ref="M23:W23"/>
    <mergeCell ref="I8:I9"/>
    <mergeCell ref="J8:J9"/>
    <mergeCell ref="K8:K9"/>
    <mergeCell ref="B17:L17"/>
    <mergeCell ref="B19:L19"/>
    <mergeCell ref="B20:L20"/>
    <mergeCell ref="D8:E8"/>
    <mergeCell ref="F8:G8"/>
    <mergeCell ref="H8:H9"/>
    <mergeCell ref="M19:W19"/>
    <mergeCell ref="M20:W20"/>
    <mergeCell ref="B4:L4"/>
    <mergeCell ref="M39:W39"/>
    <mergeCell ref="B22:L22"/>
    <mergeCell ref="B7:B9"/>
    <mergeCell ref="D7:K7"/>
    <mergeCell ref="M17:W17"/>
    <mergeCell ref="B23:L23"/>
    <mergeCell ref="M21:W21"/>
    <mergeCell ref="B24:L24"/>
    <mergeCell ref="B18:L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F43AD-9096-4042-8870-FCADC3634006}">
  <sheetPr codeName="Sheet19">
    <tabColor rgb="FF001040"/>
  </sheetPr>
  <dimension ref="A1:E228"/>
  <sheetViews>
    <sheetView showGridLines="0" zoomScaleNormal="100" workbookViewId="0"/>
  </sheetViews>
  <sheetFormatPr defaultColWidth="8.5546875" defaultRowHeight="14.4"/>
  <cols>
    <col min="1" max="1" width="1.6640625" customWidth="1"/>
    <col min="2" max="2" width="60.5546875" style="2" customWidth="1"/>
    <col min="3" max="3" width="12.44140625" style="2" customWidth="1"/>
    <col min="4" max="16384" width="8.5546875" style="2"/>
  </cols>
  <sheetData>
    <row r="1" spans="2:5">
      <c r="B1" s="1154"/>
      <c r="C1" s="1154"/>
    </row>
    <row r="2" spans="2:5">
      <c r="B2" s="1154"/>
      <c r="C2" s="1154"/>
    </row>
    <row r="3" spans="2:5">
      <c r="B3" s="1154"/>
      <c r="C3" s="1154"/>
    </row>
    <row r="4" spans="2:5">
      <c r="B4" s="1154"/>
      <c r="C4" s="1154"/>
    </row>
    <row r="5" spans="2:5">
      <c r="B5" s="1154"/>
      <c r="C5" s="1154"/>
    </row>
    <row r="6" spans="2:5" ht="6.6" customHeight="1"/>
    <row r="7" spans="2:5" ht="17.100000000000001" customHeight="1">
      <c r="B7" s="1153" t="s">
        <v>18</v>
      </c>
      <c r="C7" s="1153"/>
    </row>
    <row r="8" spans="2:5" ht="10.95" customHeight="1">
      <c r="C8" s="49"/>
    </row>
    <row r="9" spans="2:5" ht="15.6">
      <c r="B9" s="704" t="s">
        <v>19</v>
      </c>
      <c r="C9" s="704" t="s">
        <v>20</v>
      </c>
    </row>
    <row r="10" spans="2:5">
      <c r="B10" s="125" t="s">
        <v>21</v>
      </c>
      <c r="C10" s="582" t="s">
        <v>22</v>
      </c>
    </row>
    <row r="11" spans="2:5" ht="10.95" customHeight="1">
      <c r="C11" s="49"/>
    </row>
    <row r="12" spans="2:5" ht="15.6">
      <c r="B12" s="575" t="s">
        <v>23</v>
      </c>
      <c r="C12" s="576"/>
    </row>
    <row r="13" spans="2:5" ht="15" customHeight="1">
      <c r="B13" s="6" t="s">
        <v>24</v>
      </c>
      <c r="C13" s="815" t="s">
        <v>22</v>
      </c>
      <c r="D13" s="14"/>
      <c r="E13" s="14"/>
    </row>
    <row r="14" spans="2:5">
      <c r="B14" s="126" t="s">
        <v>25</v>
      </c>
      <c r="C14" s="583" t="s">
        <v>22</v>
      </c>
      <c r="D14" s="14"/>
      <c r="E14" s="14"/>
    </row>
    <row r="15" spans="2:5">
      <c r="B15" s="126" t="s">
        <v>26</v>
      </c>
      <c r="C15" s="583" t="s">
        <v>22</v>
      </c>
      <c r="D15" s="14"/>
      <c r="E15" s="14"/>
    </row>
    <row r="16" spans="2:5" ht="13.35" customHeight="1">
      <c r="B16" s="126" t="s">
        <v>27</v>
      </c>
      <c r="C16" s="584" t="s">
        <v>22</v>
      </c>
      <c r="D16" s="14"/>
      <c r="E16" s="14"/>
    </row>
    <row r="17" spans="2:5" ht="13.35" customHeight="1">
      <c r="B17" s="126" t="s">
        <v>28</v>
      </c>
      <c r="C17" s="584" t="s">
        <v>22</v>
      </c>
      <c r="D17" s="14"/>
      <c r="E17" s="14"/>
    </row>
    <row r="18" spans="2:5">
      <c r="B18" s="126" t="s">
        <v>29</v>
      </c>
      <c r="C18" s="584" t="s">
        <v>22</v>
      </c>
      <c r="D18" s="14"/>
      <c r="E18" s="14"/>
    </row>
    <row r="19" spans="2:5">
      <c r="B19" s="126" t="s">
        <v>30</v>
      </c>
      <c r="C19" s="584" t="s">
        <v>22</v>
      </c>
      <c r="D19" s="14"/>
      <c r="E19" s="14"/>
    </row>
    <row r="20" spans="2:5" ht="10.95" customHeight="1">
      <c r="C20" s="585"/>
    </row>
    <row r="21" spans="2:5" ht="15.6">
      <c r="B21" s="575" t="s">
        <v>31</v>
      </c>
      <c r="C21" s="586"/>
    </row>
    <row r="22" spans="2:5">
      <c r="B22" s="6" t="s">
        <v>32</v>
      </c>
      <c r="C22" s="583" t="s">
        <v>22</v>
      </c>
    </row>
    <row r="23" spans="2:5" ht="14.7" customHeight="1">
      <c r="B23" s="126" t="s">
        <v>33</v>
      </c>
      <c r="C23" s="816" t="s">
        <v>22</v>
      </c>
    </row>
    <row r="24" spans="2:5">
      <c r="B24" s="126" t="s">
        <v>34</v>
      </c>
      <c r="C24" s="816" t="s">
        <v>22</v>
      </c>
    </row>
    <row r="25" spans="2:5">
      <c r="B25" s="126" t="s">
        <v>35</v>
      </c>
      <c r="C25" s="584" t="s">
        <v>22</v>
      </c>
    </row>
    <row r="26" spans="2:5" ht="14.7" customHeight="1">
      <c r="B26" s="126" t="s">
        <v>36</v>
      </c>
      <c r="C26" s="584" t="s">
        <v>22</v>
      </c>
    </row>
    <row r="27" spans="2:5" ht="10.95" customHeight="1">
      <c r="C27" s="585"/>
    </row>
    <row r="28" spans="2:5" ht="15.6">
      <c r="B28" s="575" t="s">
        <v>37</v>
      </c>
      <c r="C28" s="586"/>
    </row>
    <row r="29" spans="2:5">
      <c r="B29" s="6" t="s">
        <v>38</v>
      </c>
      <c r="C29" s="584" t="s">
        <v>22</v>
      </c>
    </row>
    <row r="30" spans="2:5">
      <c r="B30" s="126" t="s">
        <v>39</v>
      </c>
      <c r="C30" s="584" t="s">
        <v>22</v>
      </c>
    </row>
    <row r="31" spans="2:5">
      <c r="B31" s="126" t="s">
        <v>40</v>
      </c>
      <c r="C31" s="584" t="s">
        <v>22</v>
      </c>
    </row>
    <row r="32" spans="2:5" ht="10.95" customHeight="1">
      <c r="C32" s="585"/>
    </row>
    <row r="33" spans="1:3" ht="15.6">
      <c r="B33" s="575" t="s">
        <v>41</v>
      </c>
      <c r="C33" s="586"/>
    </row>
    <row r="34" spans="1:3">
      <c r="B34" s="6" t="s">
        <v>42</v>
      </c>
      <c r="C34" s="584" t="s">
        <v>22</v>
      </c>
    </row>
    <row r="35" spans="1:3">
      <c r="B35" s="126" t="s">
        <v>43</v>
      </c>
      <c r="C35" s="584" t="s">
        <v>22</v>
      </c>
    </row>
    <row r="36" spans="1:3">
      <c r="B36" s="1152"/>
      <c r="C36" s="1152"/>
    </row>
    <row r="40" spans="1:3" ht="13.8">
      <c r="A40" s="6"/>
    </row>
    <row r="41" spans="1:3" ht="13.8">
      <c r="A41" s="6"/>
    </row>
    <row r="42" spans="1:3" ht="13.8">
      <c r="A42" s="6"/>
    </row>
    <row r="60" spans="1:1" ht="13.8">
      <c r="A60" s="6"/>
    </row>
    <row r="61" spans="1:1" ht="13.8">
      <c r="A61" s="6"/>
    </row>
    <row r="62" spans="1:1" ht="13.8">
      <c r="A62" s="6"/>
    </row>
    <row r="71" spans="1:1" ht="13.8">
      <c r="A71" s="6"/>
    </row>
    <row r="72" spans="1:1" ht="13.8">
      <c r="A72" s="6"/>
    </row>
    <row r="73" spans="1:1" ht="13.8">
      <c r="A73" s="6"/>
    </row>
    <row r="74" spans="1:1" ht="13.8">
      <c r="A74" s="6"/>
    </row>
    <row r="75" spans="1:1" ht="13.8">
      <c r="A75" s="6"/>
    </row>
    <row r="76" spans="1:1" ht="13.8">
      <c r="A76" s="6"/>
    </row>
    <row r="77" spans="1:1" ht="13.8">
      <c r="A77" s="6"/>
    </row>
    <row r="78" spans="1:1" ht="13.8">
      <c r="A78" s="6"/>
    </row>
    <row r="79" spans="1:1" ht="13.8">
      <c r="A79" s="6"/>
    </row>
    <row r="80" spans="1:1" ht="13.8">
      <c r="A80" s="6"/>
    </row>
    <row r="81" spans="1:1" ht="13.8">
      <c r="A81" s="6"/>
    </row>
    <row r="89" spans="1:1" ht="13.8">
      <c r="A89" s="6"/>
    </row>
    <row r="90" spans="1:1" ht="13.8">
      <c r="A90" s="6"/>
    </row>
    <row r="91" spans="1:1" ht="13.8">
      <c r="A91" s="6"/>
    </row>
    <row r="92" spans="1:1" ht="13.8">
      <c r="A92" s="6"/>
    </row>
    <row r="93" spans="1:1" ht="13.8">
      <c r="A93" s="6"/>
    </row>
    <row r="94" spans="1:1" ht="13.8">
      <c r="A94" s="6"/>
    </row>
    <row r="95" spans="1:1" ht="13.8">
      <c r="A95" s="6"/>
    </row>
    <row r="96" spans="1:1" ht="13.8">
      <c r="A96" s="6"/>
    </row>
    <row r="97" spans="1:1" ht="13.8">
      <c r="A97" s="6"/>
    </row>
    <row r="98" spans="1:1" ht="13.8">
      <c r="A98" s="6"/>
    </row>
    <row r="99" spans="1:1" ht="13.8">
      <c r="A99" s="6"/>
    </row>
    <row r="223" spans="1:1">
      <c r="A223" s="8"/>
    </row>
    <row r="224" spans="1:1">
      <c r="A224" s="8"/>
    </row>
    <row r="225" spans="1:1">
      <c r="A225" s="8"/>
    </row>
    <row r="226" spans="1:1">
      <c r="A226" s="8"/>
    </row>
    <row r="227" spans="1:1">
      <c r="A227" s="8"/>
    </row>
    <row r="228" spans="1:1">
      <c r="A228" s="8"/>
    </row>
  </sheetData>
  <sheetProtection algorithmName="SHA-512" hashValue="Sp93JJQiJRYXtMd6+nW/k1qZ+YwGghEByBvf5fhJyaCq3AOt8XM3GTg5/kWHF4yyhY2711b2MSi87C5LzmrH4g==" saltValue="HzY67tpytfhjIjgW7jte+w==" spinCount="100000" sheet="1" objects="1" scenarios="1"/>
  <mergeCells count="7">
    <mergeCell ref="B36:C36"/>
    <mergeCell ref="B7:C7"/>
    <mergeCell ref="B1:C1"/>
    <mergeCell ref="B2:C2"/>
    <mergeCell ref="B3:C3"/>
    <mergeCell ref="B4:C4"/>
    <mergeCell ref="B5:C5"/>
  </mergeCells>
  <hyperlinks>
    <hyperlink ref="B28" location="'Value Sharing'!A1" display="Value Sharing" xr:uid="{DDD8A17E-08DE-4EAC-9991-691CE9109629}"/>
    <hyperlink ref="B21" location="Social!A1" display="Social" xr:uid="{EF579808-A57D-483C-A11E-DFF99C87019B}"/>
    <hyperlink ref="B12" location="Environment!A1" display="Environment" xr:uid="{CD1EE9D2-A7DE-41D0-81AC-3946F58716B9}"/>
    <hyperlink ref="C10" location="'Policies &amp; Commitments'!A1" display="Section Link" xr:uid="{B439719B-4491-4361-A13B-0FB0BCF5A9FF}"/>
    <hyperlink ref="C13" location="'Air Emissions'!A1" display="Section Link" xr:uid="{6B2B9B25-43EB-4872-8886-9F4E50CB845C}"/>
    <hyperlink ref="C14" location="Biodiversity!A1" display="Section Link" xr:uid="{5E448372-B206-4B1C-96D5-1AA5953A9378}"/>
    <hyperlink ref="C16" location="'Climate Change'!A1" display="Section Link" xr:uid="{AD831B53-FCE9-4181-908E-CD357AED0B6D}"/>
    <hyperlink ref="C15" location="'Circularity &amp; Waste'!A1" display="Section Link" xr:uid="{7E6662F2-7C98-4D76-8584-C0553ED3C216}"/>
    <hyperlink ref="C18" location="Tailings!A1" display="Section Link" xr:uid="{1BAD7EE3-C6C7-4D51-A30A-53B50D61085B}"/>
    <hyperlink ref="C19" location="'Water Stewardship'!A1" display="Section Link" xr:uid="{F666481A-F874-46C0-8B96-F14568F2539A}"/>
    <hyperlink ref="C22" location="'Health &amp; Safety'!A1" display="Section Link" xr:uid="{231135A5-F5DD-4B37-8106-30B34A21A5E9}"/>
    <hyperlink ref="C29" location="'Economic Performance'!A1" display="Section Link" xr:uid="{DF4FAA87-13CE-4195-B5B4-EB83DFF9DAEB}"/>
    <hyperlink ref="C30" location="Tax!A1" display="Section Link" xr:uid="{CF88C2A8-24FB-453A-8099-411650EDDF07}"/>
    <hyperlink ref="C31" location="'Tax Entities'!A1" display="Section Link" xr:uid="{58861F14-4197-4662-AF27-BEF86DDB12A3}"/>
    <hyperlink ref="C25" location="Communities!A1" display="Section Link" xr:uid="{073BFBA9-53F7-4F51-B192-68F47E635874}"/>
    <hyperlink ref="C26" location="'Indigenous Peoples'!A1" display="Section Link" xr:uid="{31F029AB-6141-4EEB-9405-6871F5534309}"/>
    <hyperlink ref="C23" location="'Workforce Demographics'!A1" display="Section Link" xr:uid="{33DADCF8-68F1-474A-A72F-D171E2912EA3}"/>
    <hyperlink ref="C24" location="'Talent Management '!A1" display="Section Link" xr:uid="{83F42C5C-C45B-4C88-A12E-AB6EAFD571CB}"/>
    <hyperlink ref="B33" location="'Prior Data on Coal Operations'!A1" display="Prior Data On Coal Operations" xr:uid="{9C24CD7F-18A7-4D37-A95D-254E275CDE89}"/>
    <hyperlink ref="C17" location="'Mine Closure'!A1" display="Section Link" xr:uid="{13E63A92-B6E3-4F3D-8F48-7116CF90D9E9}"/>
    <hyperlink ref="C34" location="'Environment - Coal Operations'!A1" display="Section Link" xr:uid="{FF69B25A-F2B5-4BDC-A52D-E79E497523E7}"/>
    <hyperlink ref="C35" location="'Social - Coal Operations'!A1" display="Section Link" xr:uid="{2DF5DAAD-B07A-47BA-96EC-7C4B86731E24}"/>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6B9A-8D6A-4667-875C-ED1A5113469D}">
  <sheetPr codeName="Sheet14">
    <tabColor rgb="FFAAE5E3"/>
  </sheetPr>
  <dimension ref="A1:P214"/>
  <sheetViews>
    <sheetView showGridLines="0" zoomScaleNormal="100" workbookViewId="0"/>
  </sheetViews>
  <sheetFormatPr defaultColWidth="8.5546875" defaultRowHeight="14.4"/>
  <cols>
    <col min="1" max="1" width="1.6640625" customWidth="1"/>
    <col min="2" max="2" width="66.6640625" style="2" customWidth="1"/>
    <col min="3" max="3" width="14.5546875" style="29" customWidth="1"/>
    <col min="4" max="7" width="14.44140625" style="2" customWidth="1"/>
    <col min="8" max="8" width="12.5546875" style="2" customWidth="1"/>
    <col min="9" max="9" width="14.44140625" style="2" customWidth="1"/>
    <col min="10" max="11" width="12.5546875" style="2" customWidth="1"/>
    <col min="12" max="12" width="29.5546875" style="2" customWidth="1"/>
    <col min="13" max="13" width="17.44140625" style="2" customWidth="1"/>
    <col min="14" max="14" width="6.44140625" style="2" customWidth="1"/>
    <col min="15" max="16" width="7.5546875" style="2" customWidth="1"/>
    <col min="17" max="16384" width="8.5546875" style="2"/>
  </cols>
  <sheetData>
    <row r="1" spans="2:16" customFormat="1" ht="51" customHeight="1">
      <c r="B1" t="e" vm="1">
        <v>#VALUE!</v>
      </c>
    </row>
    <row r="2" spans="2:16" customFormat="1" ht="15.6" customHeight="1">
      <c r="B2" s="1206" t="s">
        <v>426</v>
      </c>
      <c r="C2" s="1206"/>
      <c r="D2" s="1206"/>
      <c r="E2" s="1206"/>
      <c r="F2" s="1206"/>
      <c r="G2" s="1206"/>
      <c r="H2" s="1206"/>
      <c r="I2" s="1206"/>
      <c r="J2" s="1206"/>
      <c r="K2" s="1206"/>
      <c r="L2" s="1206"/>
    </row>
    <row r="3" spans="2:16" customFormat="1" ht="11.4" customHeight="1" thickBot="1">
      <c r="B3" s="587"/>
      <c r="C3" s="587"/>
      <c r="D3" s="587"/>
      <c r="E3" s="587"/>
      <c r="F3" s="587"/>
      <c r="G3" s="602"/>
      <c r="H3" s="602"/>
      <c r="I3" s="602"/>
      <c r="J3" s="602"/>
      <c r="K3" s="602"/>
    </row>
    <row r="4" spans="2:16" customFormat="1" ht="20.399999999999999" thickTop="1" thickBot="1">
      <c r="B4" s="1515" t="s">
        <v>1329</v>
      </c>
      <c r="C4" s="1515"/>
      <c r="D4" s="1515"/>
      <c r="E4" s="1515"/>
      <c r="F4" s="1515"/>
      <c r="G4" s="1515"/>
      <c r="H4" s="1515"/>
      <c r="I4" s="1515"/>
      <c r="J4" s="1515"/>
      <c r="K4" s="1515"/>
      <c r="O4" s="8"/>
    </row>
    <row r="5" spans="2:16" customFormat="1" ht="7.2" customHeight="1" thickTop="1">
      <c r="B5" s="749"/>
      <c r="C5" s="749"/>
      <c r="D5" s="749"/>
      <c r="E5" s="749"/>
      <c r="F5" s="749"/>
      <c r="G5" s="749"/>
      <c r="H5" s="749"/>
      <c r="I5" s="749"/>
      <c r="J5" s="749"/>
      <c r="K5" s="749"/>
      <c r="L5" s="141"/>
      <c r="P5" s="8"/>
    </row>
    <row r="6" spans="2:16" ht="17.399999999999999" customHeight="1">
      <c r="B6" s="1516" t="s">
        <v>1330</v>
      </c>
      <c r="C6" s="1516"/>
      <c r="D6" s="1516"/>
      <c r="E6" s="1516"/>
      <c r="F6" s="1516"/>
      <c r="G6" s="1516"/>
      <c r="H6" s="1516"/>
      <c r="I6" s="1516"/>
      <c r="J6" s="1516"/>
      <c r="K6" s="1516"/>
      <c r="L6" s="1516"/>
    </row>
    <row r="7" spans="2:16" ht="6.6" customHeight="1">
      <c r="B7" s="21"/>
      <c r="C7" s="58"/>
      <c r="D7" s="42"/>
      <c r="E7" s="42"/>
      <c r="F7" s="42"/>
      <c r="G7" s="42"/>
      <c r="H7" s="42"/>
      <c r="I7" s="42"/>
      <c r="J7" s="42"/>
      <c r="K7" s="42"/>
      <c r="L7" s="42"/>
    </row>
    <row r="8" spans="2:16" ht="17.399999999999999" thickBot="1">
      <c r="B8" s="1513" t="s">
        <v>1331</v>
      </c>
      <c r="C8" s="1513"/>
      <c r="D8" s="1513"/>
      <c r="E8" s="1513"/>
      <c r="F8" s="1513"/>
      <c r="G8" s="1513"/>
      <c r="H8" s="1513"/>
      <c r="I8" s="1513"/>
      <c r="J8" s="1513"/>
      <c r="K8" s="1513"/>
      <c r="L8" s="1513"/>
      <c r="M8"/>
    </row>
    <row r="9" spans="2:16">
      <c r="B9" s="1514">
        <v>2023</v>
      </c>
      <c r="C9" s="1514"/>
      <c r="D9" s="1514"/>
      <c r="E9" s="1514"/>
      <c r="F9" s="1514"/>
      <c r="G9" s="1514"/>
      <c r="H9" s="1514"/>
      <c r="I9" s="1514"/>
      <c r="J9" s="1514"/>
      <c r="K9" s="1514"/>
      <c r="L9" s="1514"/>
      <c r="M9"/>
    </row>
    <row r="10" spans="2:16" ht="39.6">
      <c r="B10" s="797" t="s">
        <v>781</v>
      </c>
      <c r="C10" s="596" t="s">
        <v>1332</v>
      </c>
      <c r="D10" s="596" t="s">
        <v>1333</v>
      </c>
      <c r="E10" s="596" t="s">
        <v>1334</v>
      </c>
      <c r="F10" s="596" t="s">
        <v>1335</v>
      </c>
      <c r="G10" s="596" t="s">
        <v>1336</v>
      </c>
      <c r="H10" s="596" t="s">
        <v>1337</v>
      </c>
      <c r="I10" s="596" t="s">
        <v>1338</v>
      </c>
      <c r="J10" s="596" t="s">
        <v>1339</v>
      </c>
      <c r="K10" s="596" t="s">
        <v>1340</v>
      </c>
      <c r="L10" s="711" t="s">
        <v>1341</v>
      </c>
      <c r="M10"/>
    </row>
    <row r="11" spans="2:16">
      <c r="B11" s="226" t="s">
        <v>1342</v>
      </c>
      <c r="C11" s="117" t="s">
        <v>255</v>
      </c>
      <c r="D11" s="117" t="s">
        <v>255</v>
      </c>
      <c r="E11" s="117" t="s">
        <v>255</v>
      </c>
      <c r="F11" s="117">
        <v>-3.559477577E-3</v>
      </c>
      <c r="G11" s="117">
        <v>0</v>
      </c>
      <c r="H11" s="117">
        <v>0</v>
      </c>
      <c r="I11" s="117">
        <v>1.859777577E-3</v>
      </c>
      <c r="J11" s="117">
        <v>-15.274672477577001</v>
      </c>
      <c r="K11" s="117">
        <v>0</v>
      </c>
      <c r="L11" s="117">
        <f>19886/1000000</f>
        <v>1.9886000000000001E-2</v>
      </c>
      <c r="M11"/>
    </row>
    <row r="12" spans="2:16">
      <c r="B12" s="226" t="s">
        <v>1343</v>
      </c>
      <c r="C12" s="117">
        <v>0.16183103580000002</v>
      </c>
      <c r="D12" s="117" t="s">
        <v>255</v>
      </c>
      <c r="E12" s="117">
        <v>0.16183103580000002</v>
      </c>
      <c r="F12" s="117">
        <v>-12.0022057554</v>
      </c>
      <c r="G12" s="117">
        <v>0</v>
      </c>
      <c r="H12" s="117">
        <v>0</v>
      </c>
      <c r="I12" s="117">
        <v>90.971135910900003</v>
      </c>
      <c r="J12" s="117">
        <v>-71.862161206499991</v>
      </c>
      <c r="K12" s="117">
        <v>21</v>
      </c>
      <c r="L12" s="117">
        <f>18989804.1711/1000000</f>
        <v>18.989804171100001</v>
      </c>
      <c r="M12"/>
    </row>
    <row r="13" spans="2:16">
      <c r="B13" s="226" t="s">
        <v>1344</v>
      </c>
      <c r="C13" s="117">
        <v>6.9530186913000005</v>
      </c>
      <c r="D13" s="117">
        <f>61109963.3397/1000000</f>
        <v>61.109963339700002</v>
      </c>
      <c r="E13" s="117">
        <v>68.062982031000004</v>
      </c>
      <c r="F13" s="117">
        <v>33.452817938099997</v>
      </c>
      <c r="G13" s="117">
        <v>3.51245928E-2</v>
      </c>
      <c r="H13" s="117">
        <v>3.51245928E-2</v>
      </c>
      <c r="I13" s="117">
        <v>214.30798981679999</v>
      </c>
      <c r="J13" s="117">
        <v>14.769818388599999</v>
      </c>
      <c r="K13" s="117">
        <v>1</v>
      </c>
      <c r="L13" s="117">
        <v>0</v>
      </c>
      <c r="M13"/>
    </row>
    <row r="14" spans="2:16">
      <c r="B14" s="226" t="s">
        <v>1345</v>
      </c>
      <c r="C14" s="117" t="s">
        <v>255</v>
      </c>
      <c r="D14" s="117" t="s">
        <v>255</v>
      </c>
      <c r="E14" s="117" t="s">
        <v>255</v>
      </c>
      <c r="F14" s="117">
        <v>0</v>
      </c>
      <c r="G14" s="117">
        <v>0</v>
      </c>
      <c r="H14" s="117">
        <v>0</v>
      </c>
      <c r="I14" s="117">
        <v>2.6439826677</v>
      </c>
      <c r="J14" s="117">
        <v>0</v>
      </c>
      <c r="K14" s="117">
        <v>0</v>
      </c>
      <c r="L14" s="117">
        <f>2539972.0863/1000000</f>
        <v>2.5399720863000002</v>
      </c>
      <c r="M14"/>
    </row>
    <row r="15" spans="2:16">
      <c r="B15" s="226" t="s">
        <v>1346</v>
      </c>
      <c r="C15" s="117" t="s">
        <v>255</v>
      </c>
      <c r="D15" s="117" t="s">
        <v>255</v>
      </c>
      <c r="E15" s="117" t="s">
        <v>255</v>
      </c>
      <c r="F15" s="117">
        <v>-0.15697625839999998</v>
      </c>
      <c r="G15" s="117">
        <v>0</v>
      </c>
      <c r="H15" s="117">
        <v>0</v>
      </c>
      <c r="I15" s="117">
        <v>33.641692968000001</v>
      </c>
      <c r="J15" s="117">
        <v>-0.2302277536</v>
      </c>
      <c r="K15" s="117">
        <v>0</v>
      </c>
      <c r="L15" s="117">
        <f>15086880.796/1000000</f>
        <v>15.086880796000001</v>
      </c>
      <c r="M15"/>
    </row>
    <row r="16" spans="2:16">
      <c r="B16" s="226" t="s">
        <v>1347</v>
      </c>
      <c r="C16" s="117">
        <v>9.58287E-5</v>
      </c>
      <c r="D16" s="117" t="s">
        <v>255</v>
      </c>
      <c r="E16" s="117">
        <v>9.58287E-5</v>
      </c>
      <c r="F16" s="117">
        <v>9.58287E-5</v>
      </c>
      <c r="G16" s="117">
        <v>0</v>
      </c>
      <c r="H16" s="117">
        <v>0</v>
      </c>
      <c r="I16" s="117">
        <v>7.5426837254999999</v>
      </c>
      <c r="J16" s="117">
        <v>-0.35287771530000001</v>
      </c>
      <c r="K16" s="117">
        <v>0</v>
      </c>
      <c r="L16" s="117">
        <v>0</v>
      </c>
      <c r="M16"/>
    </row>
    <row r="17" spans="1:13">
      <c r="B17" s="226" t="s">
        <v>1348</v>
      </c>
      <c r="C17" s="117">
        <v>11443.205258590999</v>
      </c>
      <c r="D17" s="117">
        <f>3978311603.43499/1000000</f>
        <v>3978.31160343499</v>
      </c>
      <c r="E17" s="117">
        <v>15421.516862025988</v>
      </c>
      <c r="F17" s="117">
        <v>3863.1314335286497</v>
      </c>
      <c r="G17" s="117">
        <v>789.88001811280003</v>
      </c>
      <c r="H17" s="117">
        <v>1862.3647056038001</v>
      </c>
      <c r="I17" s="117">
        <v>52317.555782425501</v>
      </c>
      <c r="J17" s="117">
        <v>29693.264498954799</v>
      </c>
      <c r="K17" s="117">
        <v>9351</v>
      </c>
      <c r="L17" s="117">
        <f>13721196389.6894/1000000</f>
        <v>13721.196389689399</v>
      </c>
      <c r="M17"/>
    </row>
    <row r="18" spans="1:13">
      <c r="B18" s="226" t="s">
        <v>1349</v>
      </c>
      <c r="C18" s="117">
        <v>563.87509711868893</v>
      </c>
      <c r="D18" s="117">
        <f>741558688.467419/1000000</f>
        <v>741.55868846741907</v>
      </c>
      <c r="E18" s="117">
        <v>1305.4337855861081</v>
      </c>
      <c r="F18" s="117">
        <v>-274.68745461262705</v>
      </c>
      <c r="G18" s="117">
        <v>13.037495</v>
      </c>
      <c r="H18" s="117">
        <v>15.8250413338908</v>
      </c>
      <c r="I18" s="117">
        <v>7198.74844536821</v>
      </c>
      <c r="J18" s="117">
        <v>646.65151770725095</v>
      </c>
      <c r="K18" s="117">
        <v>1848.3000000000002</v>
      </c>
      <c r="L18" s="117">
        <f>11371320346.3665/1000000</f>
        <v>11371.320346366501</v>
      </c>
      <c r="M18"/>
    </row>
    <row r="19" spans="1:13">
      <c r="B19" s="226" t="s">
        <v>1350</v>
      </c>
      <c r="C19" s="117">
        <v>1.9373213E-3</v>
      </c>
      <c r="D19" s="117">
        <f>6011194.1017/1000000</f>
        <v>6.0111941017000001</v>
      </c>
      <c r="E19" s="117">
        <v>6.0131314229999999</v>
      </c>
      <c r="F19" s="117">
        <v>0.41950777169999998</v>
      </c>
      <c r="G19" s="117">
        <v>2.0975474399999999E-2</v>
      </c>
      <c r="H19" s="117">
        <v>3.3972632899999994E-2</v>
      </c>
      <c r="I19" s="117">
        <v>0.74066926499999997</v>
      </c>
      <c r="J19" s="117">
        <v>2.9361787228999998</v>
      </c>
      <c r="K19" s="117">
        <v>13</v>
      </c>
      <c r="L19" s="117">
        <f>2026467.6383/1000000</f>
        <v>2.0264676383000002</v>
      </c>
      <c r="M19"/>
    </row>
    <row r="20" spans="1:13">
      <c r="B20" s="226" t="s">
        <v>1351</v>
      </c>
      <c r="C20" s="117" t="s">
        <v>255</v>
      </c>
      <c r="D20" s="117" t="s">
        <v>255</v>
      </c>
      <c r="E20" s="117" t="s">
        <v>255</v>
      </c>
      <c r="F20" s="117">
        <v>0</v>
      </c>
      <c r="G20" s="117">
        <v>0</v>
      </c>
      <c r="H20" s="117">
        <v>0</v>
      </c>
      <c r="I20" s="117">
        <v>5.7400000000000003E-3</v>
      </c>
      <c r="J20" s="117">
        <v>0</v>
      </c>
      <c r="K20" s="117">
        <v>0</v>
      </c>
      <c r="L20" s="117">
        <v>0</v>
      </c>
      <c r="M20"/>
    </row>
    <row r="21" spans="1:13">
      <c r="B21" s="226" t="s">
        <v>1352</v>
      </c>
      <c r="C21" s="117">
        <v>5.5917000000000001E-2</v>
      </c>
      <c r="D21" s="117" t="s">
        <v>255</v>
      </c>
      <c r="E21" s="117">
        <v>5.5917000000000001E-2</v>
      </c>
      <c r="F21" s="117">
        <v>-4.2457089999999997</v>
      </c>
      <c r="G21" s="117">
        <v>0</v>
      </c>
      <c r="H21" s="117">
        <v>0</v>
      </c>
      <c r="I21" s="117">
        <v>0</v>
      </c>
      <c r="J21" s="117">
        <v>-56.982672999999998</v>
      </c>
      <c r="K21" s="117">
        <v>11</v>
      </c>
      <c r="L21" s="117">
        <f>68040/1000000</f>
        <v>6.8040000000000003E-2</v>
      </c>
      <c r="M21"/>
    </row>
    <row r="22" spans="1:13">
      <c r="B22" s="226" t="s">
        <v>1353</v>
      </c>
      <c r="C22" s="117" t="s">
        <v>255</v>
      </c>
      <c r="D22" s="117">
        <f>1051720.34256/1000000</f>
        <v>1.0517203425599999</v>
      </c>
      <c r="E22" s="117">
        <f>1051720.34256/1000000</f>
        <v>1.0517203425599999</v>
      </c>
      <c r="F22" s="117">
        <v>6.8804135099999997E-2</v>
      </c>
      <c r="G22" s="117">
        <v>2.0372265000000001E-2</v>
      </c>
      <c r="H22" s="117">
        <v>2.6721324000000001E-2</v>
      </c>
      <c r="I22" s="117">
        <v>0.15407999999999999</v>
      </c>
      <c r="J22" s="117">
        <v>0.34715946806999998</v>
      </c>
      <c r="K22" s="117">
        <v>2</v>
      </c>
      <c r="L22" s="117">
        <v>0</v>
      </c>
      <c r="M22"/>
    </row>
    <row r="23" spans="1:13">
      <c r="B23" s="226" t="s">
        <v>1354</v>
      </c>
      <c r="C23" s="117">
        <v>4.95657552E-4</v>
      </c>
      <c r="D23" s="117" t="s">
        <v>255</v>
      </c>
      <c r="E23" s="117">
        <v>4.95657552E-4</v>
      </c>
      <c r="F23" s="117">
        <v>9.7710504088227896</v>
      </c>
      <c r="G23" s="117">
        <v>0</v>
      </c>
      <c r="H23" s="117">
        <v>0</v>
      </c>
      <c r="I23" s="117">
        <v>481.67278429524498</v>
      </c>
      <c r="J23" s="117">
        <v>-218.50653719194702</v>
      </c>
      <c r="K23" s="117">
        <v>32</v>
      </c>
      <c r="L23" s="117">
        <f>126762537.287324/1000000</f>
        <v>126.76253728732399</v>
      </c>
      <c r="M23"/>
    </row>
    <row r="24" spans="1:13">
      <c r="B24" s="226" t="s">
        <v>1355</v>
      </c>
      <c r="C24" s="117" t="s">
        <v>255</v>
      </c>
      <c r="D24" s="117">
        <f>4571736.6944/1000000</f>
        <v>4.5717366944000002</v>
      </c>
      <c r="E24" s="117">
        <f>4571736.6944/1000000</f>
        <v>4.5717366944000002</v>
      </c>
      <c r="F24" s="117">
        <v>0.21770190719999999</v>
      </c>
      <c r="G24" s="117">
        <v>7.5407000000000002E-2</v>
      </c>
      <c r="H24" s="117">
        <v>0.10329544960000001</v>
      </c>
      <c r="I24" s="117">
        <v>2.0140816784000002</v>
      </c>
      <c r="J24" s="117">
        <v>0.16538114400000001</v>
      </c>
      <c r="K24" s="117">
        <v>5</v>
      </c>
      <c r="L24" s="117">
        <f>2076169.0512/1000000</f>
        <v>2.0761690511999999</v>
      </c>
      <c r="M24"/>
    </row>
    <row r="25" spans="1:13">
      <c r="B25" s="226" t="s">
        <v>1356</v>
      </c>
      <c r="C25" s="117" t="s">
        <v>255</v>
      </c>
      <c r="D25" s="117" t="s">
        <v>255</v>
      </c>
      <c r="E25" s="117" t="s">
        <v>255</v>
      </c>
      <c r="F25" s="117">
        <v>-5.0701000000000003E-2</v>
      </c>
      <c r="G25" s="117">
        <v>0</v>
      </c>
      <c r="H25" s="117">
        <v>0</v>
      </c>
      <c r="I25" s="117">
        <v>0</v>
      </c>
      <c r="J25" s="117">
        <v>-20.412779</v>
      </c>
      <c r="K25" s="117">
        <v>1</v>
      </c>
      <c r="L25" s="117">
        <v>0</v>
      </c>
      <c r="M25"/>
    </row>
    <row r="26" spans="1:13">
      <c r="B26" s="226" t="s">
        <v>1357</v>
      </c>
      <c r="C26" s="117" t="s">
        <v>255</v>
      </c>
      <c r="D26" s="117" t="s">
        <v>255</v>
      </c>
      <c r="E26" s="117" t="s">
        <v>255</v>
      </c>
      <c r="F26" s="117">
        <v>0</v>
      </c>
      <c r="G26" s="117">
        <v>0</v>
      </c>
      <c r="H26" s="117">
        <v>0</v>
      </c>
      <c r="I26" s="117">
        <v>3.7568899500000001</v>
      </c>
      <c r="J26" s="117">
        <v>-4.1138464586999994</v>
      </c>
      <c r="K26" s="117">
        <v>0</v>
      </c>
      <c r="L26" s="117">
        <v>0</v>
      </c>
      <c r="M26"/>
    </row>
    <row r="27" spans="1:13">
      <c r="B27" s="226" t="s">
        <v>1358</v>
      </c>
      <c r="C27" s="117">
        <v>1270.39626007843</v>
      </c>
      <c r="D27" s="117" t="s">
        <v>255</v>
      </c>
      <c r="E27" s="117">
        <v>1270.39626007843</v>
      </c>
      <c r="F27" s="117">
        <v>669.36109199934003</v>
      </c>
      <c r="G27" s="117">
        <v>75.496385000000004</v>
      </c>
      <c r="H27" s="117">
        <v>251.052242429046</v>
      </c>
      <c r="I27" s="117">
        <v>824.73081793128006</v>
      </c>
      <c r="J27" s="117">
        <v>882.99494260308006</v>
      </c>
      <c r="K27" s="117">
        <v>865.4</v>
      </c>
      <c r="L27" s="117">
        <f>2206416170.41981/1000000</f>
        <v>2206.41617041981</v>
      </c>
      <c r="M27"/>
    </row>
    <row r="28" spans="1:13">
      <c r="B28" s="226" t="s">
        <v>1359</v>
      </c>
      <c r="C28" s="117">
        <v>1.3196988660197</v>
      </c>
      <c r="D28" s="117" t="s">
        <v>255</v>
      </c>
      <c r="E28" s="117">
        <v>1.3196988660197</v>
      </c>
      <c r="F28" s="117">
        <v>5.6120899317770201</v>
      </c>
      <c r="G28" s="117">
        <v>1.184728</v>
      </c>
      <c r="H28" s="117">
        <v>1.5304194577999999</v>
      </c>
      <c r="I28" s="117">
        <v>10.2035075479697</v>
      </c>
      <c r="J28" s="117">
        <v>17.443227321573801</v>
      </c>
      <c r="K28" s="117">
        <v>14</v>
      </c>
      <c r="L28" s="117">
        <f>9777648.81270892/1000000</f>
        <v>9.7776488127089198</v>
      </c>
      <c r="M28"/>
    </row>
    <row r="29" spans="1:13">
      <c r="B29" s="226" t="s">
        <v>1360</v>
      </c>
      <c r="C29" s="117">
        <v>2711.89348034868</v>
      </c>
      <c r="D29" s="117">
        <f>517525493.575266/1000000</f>
        <v>517.52549357526595</v>
      </c>
      <c r="E29" s="117">
        <v>3229.4189739239459</v>
      </c>
      <c r="F29" s="117">
        <v>608.25582427005008</v>
      </c>
      <c r="G29" s="117">
        <v>81.186715864539806</v>
      </c>
      <c r="H29" s="117">
        <v>46.817043900000002</v>
      </c>
      <c r="I29" s="117">
        <v>1641.37651966365</v>
      </c>
      <c r="J29" s="117">
        <v>1085.1694417096501</v>
      </c>
      <c r="K29" s="117">
        <v>713</v>
      </c>
      <c r="L29" s="117">
        <f>2301741444.78465/1000000</f>
        <v>2301.74144478465</v>
      </c>
      <c r="M29"/>
    </row>
    <row r="30" spans="1:13" ht="15" thickBot="1">
      <c r="B30" s="803" t="s">
        <v>159</v>
      </c>
      <c r="C30" s="806">
        <f>SUM(C11:C29)</f>
        <v>15997.86309053747</v>
      </c>
      <c r="D30" s="806">
        <f>SUM(D11:D29)</f>
        <v>5310.1403999560353</v>
      </c>
      <c r="E30" s="806">
        <f>SUM(E11:E29)</f>
        <v>21308.003490493498</v>
      </c>
      <c r="F30" s="806">
        <f t="shared" ref="F30:L30" si="0">SUM(F11:F29)</f>
        <v>4899.143811615435</v>
      </c>
      <c r="G30" s="806">
        <f t="shared" si="0"/>
        <v>960.93722130953984</v>
      </c>
      <c r="H30" s="806">
        <f t="shared" si="0"/>
        <v>2177.7885667238365</v>
      </c>
      <c r="I30" s="806">
        <f t="shared" si="0"/>
        <v>62830.068662991733</v>
      </c>
      <c r="J30" s="806">
        <f t="shared" si="0"/>
        <v>31956.006391216306</v>
      </c>
      <c r="K30" s="806">
        <f t="shared" si="0"/>
        <v>12877.699999999999</v>
      </c>
      <c r="L30" s="806">
        <f t="shared" si="0"/>
        <v>29778.021757103292</v>
      </c>
      <c r="M30"/>
    </row>
    <row r="31" spans="1:13" s="6" customFormat="1" ht="28.2" customHeight="1">
      <c r="A31"/>
      <c r="B31" s="1176" t="s">
        <v>1361</v>
      </c>
      <c r="C31" s="1176"/>
      <c r="D31" s="1176"/>
      <c r="E31" s="1176"/>
      <c r="F31" s="1176"/>
      <c r="G31" s="1176"/>
      <c r="H31" s="1176"/>
      <c r="I31" s="1176"/>
      <c r="J31" s="1176"/>
      <c r="K31" s="1176"/>
      <c r="L31" s="1176"/>
    </row>
    <row r="32" spans="1:13" s="6" customFormat="1">
      <c r="A32"/>
      <c r="B32" s="1178" t="s">
        <v>1362</v>
      </c>
      <c r="C32" s="1178"/>
      <c r="D32" s="1178"/>
      <c r="E32" s="1178"/>
      <c r="F32" s="1178"/>
      <c r="G32" s="1178"/>
      <c r="H32" s="1178"/>
      <c r="I32" s="1178"/>
      <c r="J32" s="1178"/>
      <c r="K32" s="1178"/>
      <c r="L32" s="1178"/>
    </row>
    <row r="33" spans="1:12" s="6" customFormat="1">
      <c r="A33"/>
      <c r="B33" s="1178" t="s">
        <v>1363</v>
      </c>
      <c r="C33" s="1178"/>
      <c r="D33" s="1178"/>
      <c r="E33" s="1178"/>
      <c r="F33" s="1178"/>
      <c r="G33" s="1178"/>
      <c r="H33" s="1178"/>
      <c r="I33" s="1178"/>
      <c r="J33" s="1178"/>
      <c r="K33" s="1178"/>
      <c r="L33" s="1178"/>
    </row>
    <row r="34" spans="1:12" s="6" customFormat="1" ht="21" customHeight="1">
      <c r="A34"/>
      <c r="B34" s="1178" t="s">
        <v>1364</v>
      </c>
      <c r="C34" s="1178"/>
      <c r="D34" s="1178"/>
      <c r="E34" s="1178"/>
      <c r="F34" s="1178"/>
      <c r="G34" s="1178"/>
      <c r="H34" s="1178"/>
      <c r="I34" s="1178"/>
      <c r="J34" s="1178"/>
      <c r="K34" s="1178"/>
      <c r="L34" s="1178"/>
    </row>
    <row r="35" spans="1:12" s="6" customFormat="1" ht="22.2" customHeight="1">
      <c r="A35"/>
      <c r="B35" s="1178" t="s">
        <v>1365</v>
      </c>
      <c r="C35" s="1178"/>
      <c r="D35" s="1178"/>
      <c r="E35" s="1178"/>
      <c r="F35" s="1178"/>
      <c r="G35" s="1178"/>
      <c r="H35" s="1178"/>
      <c r="I35" s="1178"/>
      <c r="J35" s="1178"/>
      <c r="K35" s="1178"/>
      <c r="L35" s="1178"/>
    </row>
    <row r="36" spans="1:12" s="6" customFormat="1">
      <c r="A36"/>
      <c r="B36" s="1178" t="s">
        <v>1366</v>
      </c>
      <c r="C36" s="1178"/>
      <c r="D36" s="1178"/>
      <c r="E36" s="1178"/>
      <c r="F36" s="1178"/>
      <c r="G36" s="1178"/>
      <c r="H36" s="1178"/>
      <c r="I36" s="1178"/>
      <c r="J36" s="1178"/>
      <c r="K36" s="1178"/>
      <c r="L36" s="1178"/>
    </row>
    <row r="37" spans="1:12" s="6" customFormat="1">
      <c r="A37"/>
      <c r="B37" s="1178" t="s">
        <v>1367</v>
      </c>
      <c r="C37" s="1178"/>
      <c r="D37" s="1178"/>
      <c r="E37" s="1178"/>
      <c r="F37" s="1178"/>
      <c r="G37" s="1178"/>
      <c r="H37" s="1178"/>
      <c r="I37" s="1178"/>
      <c r="J37" s="1178"/>
      <c r="K37" s="1178"/>
      <c r="L37" s="1178"/>
    </row>
    <row r="38" spans="1:12" s="6" customFormat="1">
      <c r="A38"/>
      <c r="B38" s="1178" t="s">
        <v>1368</v>
      </c>
      <c r="C38" s="1178"/>
      <c r="D38" s="1178"/>
      <c r="E38" s="1178"/>
      <c r="F38" s="1178"/>
      <c r="G38" s="1178"/>
      <c r="H38" s="1178"/>
      <c r="I38" s="1178"/>
      <c r="J38" s="1178"/>
      <c r="K38" s="1178"/>
      <c r="L38" s="1178"/>
    </row>
    <row r="39" spans="1:12" s="6" customFormat="1">
      <c r="A39"/>
      <c r="B39" s="1178" t="s">
        <v>1369</v>
      </c>
      <c r="C39" s="1178"/>
      <c r="D39" s="1178"/>
      <c r="E39" s="1178"/>
      <c r="F39" s="1178"/>
      <c r="G39" s="1178"/>
      <c r="H39" s="1178"/>
      <c r="I39" s="1178"/>
      <c r="J39" s="1178"/>
      <c r="K39" s="1178"/>
      <c r="L39" s="1178"/>
    </row>
    <row r="40" spans="1:12" s="6" customFormat="1">
      <c r="A40"/>
      <c r="B40" s="1178" t="s">
        <v>1370</v>
      </c>
      <c r="C40" s="1178"/>
      <c r="D40" s="1178"/>
      <c r="E40" s="1178"/>
      <c r="F40" s="1178"/>
      <c r="G40" s="1178"/>
      <c r="H40" s="1178"/>
      <c r="I40" s="1178"/>
      <c r="J40" s="1178"/>
      <c r="K40" s="1178"/>
      <c r="L40" s="1178"/>
    </row>
    <row r="41" spans="1:12" s="6" customFormat="1" ht="9" customHeight="1">
      <c r="A41"/>
      <c r="B41" s="149"/>
      <c r="C41" s="149"/>
      <c r="D41" s="149"/>
      <c r="E41" s="149"/>
      <c r="F41" s="149"/>
      <c r="G41" s="149"/>
      <c r="H41" s="149"/>
      <c r="I41" s="149"/>
      <c r="J41" s="149"/>
      <c r="K41" s="149"/>
      <c r="L41" s="149"/>
    </row>
    <row r="42" spans="1:12" s="6" customFormat="1" ht="16.8" thickBot="1">
      <c r="A42"/>
      <c r="B42" s="1527" t="s">
        <v>1371</v>
      </c>
      <c r="C42" s="1527"/>
      <c r="D42" s="1527"/>
      <c r="E42" s="1527"/>
      <c r="F42" s="1527"/>
      <c r="G42" s="1527"/>
      <c r="H42" s="1527"/>
      <c r="I42" s="1527"/>
      <c r="J42" s="149"/>
      <c r="K42" s="149"/>
      <c r="L42" s="149"/>
    </row>
    <row r="43" spans="1:12" s="6" customFormat="1">
      <c r="A43"/>
      <c r="B43" s="1528" t="s">
        <v>1372</v>
      </c>
      <c r="C43" s="1529"/>
      <c r="D43" s="1529"/>
      <c r="E43" s="1529"/>
      <c r="F43" s="1529"/>
      <c r="G43" s="1529"/>
      <c r="H43" s="1529"/>
      <c r="I43" s="1530"/>
      <c r="J43" s="149"/>
      <c r="K43" s="149"/>
      <c r="L43" s="149"/>
    </row>
    <row r="44" spans="1:12" s="6" customFormat="1">
      <c r="A44"/>
      <c r="B44" s="857"/>
      <c r="C44" s="850" t="s">
        <v>215</v>
      </c>
      <c r="D44" s="850" t="s">
        <v>792</v>
      </c>
      <c r="E44" s="850" t="s">
        <v>229</v>
      </c>
      <c r="F44" s="850" t="s">
        <v>789</v>
      </c>
      <c r="G44" s="850" t="s">
        <v>1373</v>
      </c>
      <c r="H44" s="850" t="s">
        <v>322</v>
      </c>
      <c r="I44" s="858" t="s">
        <v>159</v>
      </c>
      <c r="J44" s="149"/>
      <c r="K44" s="149"/>
      <c r="L44" s="149"/>
    </row>
    <row r="45" spans="1:12" s="6" customFormat="1">
      <c r="A45"/>
      <c r="B45" s="859" t="s">
        <v>1374</v>
      </c>
      <c r="C45" s="851">
        <v>3898</v>
      </c>
      <c r="D45" s="851">
        <v>513</v>
      </c>
      <c r="E45" s="851">
        <v>-1019</v>
      </c>
      <c r="F45" s="851">
        <v>608</v>
      </c>
      <c r="G45" s="851">
        <v>-40</v>
      </c>
      <c r="H45" s="851">
        <v>-16</v>
      </c>
      <c r="I45" s="860">
        <v>3944</v>
      </c>
      <c r="J45" s="149"/>
      <c r="K45" s="149"/>
      <c r="L45" s="149"/>
    </row>
    <row r="46" spans="1:12" s="6" customFormat="1">
      <c r="A46"/>
      <c r="B46" s="859" t="s">
        <v>1375</v>
      </c>
      <c r="C46" s="851">
        <v>-30</v>
      </c>
      <c r="D46" s="851">
        <v>2</v>
      </c>
      <c r="E46" s="851" t="s">
        <v>1376</v>
      </c>
      <c r="F46" s="851" t="s">
        <v>1376</v>
      </c>
      <c r="G46" s="851" t="s">
        <v>1376</v>
      </c>
      <c r="H46" s="851" t="s">
        <v>1377</v>
      </c>
      <c r="I46" s="860">
        <v>-28</v>
      </c>
      <c r="J46" s="149"/>
      <c r="K46" s="149"/>
      <c r="L46" s="149"/>
    </row>
    <row r="47" spans="1:12" s="6" customFormat="1">
      <c r="A47"/>
      <c r="B47" s="859" t="s">
        <v>1378</v>
      </c>
      <c r="C47" s="851">
        <v>3868</v>
      </c>
      <c r="D47" s="851">
        <v>515</v>
      </c>
      <c r="E47" s="851">
        <v>-1019</v>
      </c>
      <c r="F47" s="851">
        <v>608</v>
      </c>
      <c r="G47" s="851">
        <v>-40</v>
      </c>
      <c r="H47" s="851">
        <v>-16</v>
      </c>
      <c r="I47" s="860">
        <v>3916</v>
      </c>
      <c r="J47" s="149"/>
      <c r="K47" s="149"/>
      <c r="L47" s="149"/>
    </row>
    <row r="48" spans="1:12" s="6" customFormat="1">
      <c r="A48"/>
      <c r="B48" s="859" t="s">
        <v>1379</v>
      </c>
      <c r="C48" s="851">
        <v>1044</v>
      </c>
      <c r="D48" s="851">
        <v>139</v>
      </c>
      <c r="E48" s="851">
        <v>-275</v>
      </c>
      <c r="F48" s="851">
        <v>164</v>
      </c>
      <c r="G48" s="851">
        <v>-11</v>
      </c>
      <c r="H48" s="851">
        <v>-4</v>
      </c>
      <c r="I48" s="860">
        <v>1057</v>
      </c>
      <c r="J48" s="149"/>
      <c r="K48" s="149"/>
      <c r="L48" s="149"/>
    </row>
    <row r="49" spans="1:12" s="6" customFormat="1">
      <c r="A49"/>
      <c r="B49" s="861" t="s">
        <v>1380</v>
      </c>
      <c r="C49" s="852"/>
      <c r="D49" s="852"/>
      <c r="E49" s="852"/>
      <c r="F49" s="852"/>
      <c r="G49" s="852"/>
      <c r="H49" s="852"/>
      <c r="I49" s="862"/>
      <c r="J49" s="149"/>
      <c r="K49" s="149"/>
      <c r="L49" s="149"/>
    </row>
    <row r="50" spans="1:12" s="6" customFormat="1">
      <c r="A50"/>
      <c r="B50" s="859" t="s">
        <v>1381</v>
      </c>
      <c r="C50" s="851">
        <v>350</v>
      </c>
      <c r="D50" s="851">
        <v>17</v>
      </c>
      <c r="E50" s="851">
        <v>12</v>
      </c>
      <c r="F50" s="851">
        <v>40</v>
      </c>
      <c r="G50" s="851" t="s">
        <v>1376</v>
      </c>
      <c r="H50" s="851" t="s">
        <v>1377</v>
      </c>
      <c r="I50" s="860">
        <v>419</v>
      </c>
      <c r="J50" s="149"/>
      <c r="K50" s="149"/>
      <c r="L50" s="149"/>
    </row>
    <row r="51" spans="1:12" s="6" customFormat="1">
      <c r="A51"/>
      <c r="B51" s="859" t="s">
        <v>1382</v>
      </c>
      <c r="C51" s="851" t="s">
        <v>1376</v>
      </c>
      <c r="D51" s="851">
        <v>-64</v>
      </c>
      <c r="E51" s="851" t="s">
        <v>1376</v>
      </c>
      <c r="F51" s="851" t="s">
        <v>1376</v>
      </c>
      <c r="G51" s="851" t="s">
        <v>1376</v>
      </c>
      <c r="H51" s="851" t="s">
        <v>1377</v>
      </c>
      <c r="I51" s="860">
        <v>-64</v>
      </c>
      <c r="J51" s="149"/>
      <c r="K51" s="149"/>
      <c r="L51" s="149"/>
    </row>
    <row r="52" spans="1:12" s="6" customFormat="1">
      <c r="A52"/>
      <c r="B52" s="859" t="s">
        <v>1383</v>
      </c>
      <c r="C52" s="851">
        <v>-4</v>
      </c>
      <c r="D52" s="851" t="s">
        <v>1376</v>
      </c>
      <c r="E52" s="851">
        <v>46</v>
      </c>
      <c r="F52" s="851" t="s">
        <v>1376</v>
      </c>
      <c r="G52" s="851" t="s">
        <v>1376</v>
      </c>
      <c r="H52" s="851" t="s">
        <v>1377</v>
      </c>
      <c r="I52" s="860">
        <v>42</v>
      </c>
      <c r="J52" s="149"/>
      <c r="K52" s="149"/>
      <c r="L52" s="149"/>
    </row>
    <row r="53" spans="1:12" s="6" customFormat="1">
      <c r="A53"/>
      <c r="B53" s="785" t="s">
        <v>1384</v>
      </c>
      <c r="C53" s="851">
        <v>1</v>
      </c>
      <c r="D53" s="851" t="s">
        <v>1376</v>
      </c>
      <c r="E53" s="851" t="s">
        <v>1376</v>
      </c>
      <c r="F53" s="851" t="s">
        <v>1376</v>
      </c>
      <c r="G53" s="851" t="s">
        <v>1376</v>
      </c>
      <c r="H53" s="851">
        <v>7</v>
      </c>
      <c r="I53" s="860">
        <v>8</v>
      </c>
      <c r="J53" s="149"/>
      <c r="K53" s="149"/>
      <c r="L53" s="149"/>
    </row>
    <row r="54" spans="1:12" s="6" customFormat="1">
      <c r="A54"/>
      <c r="B54" s="859" t="s">
        <v>1385</v>
      </c>
      <c r="C54" s="851" t="s">
        <v>1376</v>
      </c>
      <c r="D54" s="851" t="s">
        <v>1376</v>
      </c>
      <c r="E54" s="851">
        <v>106</v>
      </c>
      <c r="F54" s="851" t="s">
        <v>1376</v>
      </c>
      <c r="G54" s="851" t="s">
        <v>1376</v>
      </c>
      <c r="H54" s="851" t="s">
        <v>1377</v>
      </c>
      <c r="I54" s="860">
        <v>106</v>
      </c>
      <c r="J54" s="149"/>
      <c r="K54" s="149"/>
      <c r="L54" s="149"/>
    </row>
    <row r="55" spans="1:12" s="6" customFormat="1">
      <c r="A55"/>
      <c r="B55" s="859" t="s">
        <v>1386</v>
      </c>
      <c r="C55" s="851">
        <v>23</v>
      </c>
      <c r="D55" s="851">
        <v>9</v>
      </c>
      <c r="E55" s="851" t="s">
        <v>1376</v>
      </c>
      <c r="F55" s="851">
        <v>33</v>
      </c>
      <c r="G55" s="851">
        <v>-17</v>
      </c>
      <c r="H55" s="851" t="s">
        <v>1377</v>
      </c>
      <c r="I55" s="860">
        <v>48</v>
      </c>
      <c r="J55" s="149"/>
      <c r="K55" s="149"/>
      <c r="L55" s="149"/>
    </row>
    <row r="56" spans="1:12" s="6" customFormat="1">
      <c r="A56"/>
      <c r="B56" s="859" t="s">
        <v>1387</v>
      </c>
      <c r="C56" s="851">
        <v>-21</v>
      </c>
      <c r="D56" s="851">
        <v>-1</v>
      </c>
      <c r="E56" s="851">
        <v>7</v>
      </c>
      <c r="F56" s="851">
        <v>2</v>
      </c>
      <c r="G56" s="851">
        <v>28</v>
      </c>
      <c r="H56" s="851">
        <v>2</v>
      </c>
      <c r="I56" s="860">
        <v>17</v>
      </c>
      <c r="J56" s="149"/>
      <c r="K56" s="149"/>
      <c r="L56" s="149"/>
    </row>
    <row r="57" spans="1:12" s="6" customFormat="1">
      <c r="A57"/>
      <c r="B57" s="859" t="s">
        <v>1388</v>
      </c>
      <c r="C57" s="851">
        <v>-25</v>
      </c>
      <c r="D57" s="851" t="s">
        <v>1376</v>
      </c>
      <c r="E57" s="851" t="s">
        <v>1376</v>
      </c>
      <c r="F57" s="851" t="s">
        <v>1376</v>
      </c>
      <c r="G57" s="851" t="s">
        <v>1376</v>
      </c>
      <c r="H57" s="851" t="s">
        <v>1377</v>
      </c>
      <c r="I57" s="860">
        <v>-25</v>
      </c>
      <c r="J57" s="149"/>
      <c r="K57" s="149"/>
      <c r="L57" s="149"/>
    </row>
    <row r="58" spans="1:12" s="6" customFormat="1">
      <c r="A58"/>
      <c r="B58" s="859" t="s">
        <v>1389</v>
      </c>
      <c r="C58" s="851">
        <v>2</v>
      </c>
      <c r="D58" s="851" t="s">
        <v>1376</v>
      </c>
      <c r="E58" s="851" t="s">
        <v>1376</v>
      </c>
      <c r="F58" s="851" t="s">
        <v>1376</v>
      </c>
      <c r="G58" s="851" t="s">
        <v>1376</v>
      </c>
      <c r="H58" s="851" t="s">
        <v>1377</v>
      </c>
      <c r="I58" s="860">
        <v>2</v>
      </c>
      <c r="J58" s="149"/>
      <c r="K58" s="149"/>
      <c r="L58" s="149"/>
    </row>
    <row r="59" spans="1:12" s="6" customFormat="1">
      <c r="A59"/>
      <c r="B59" s="859" t="s">
        <v>1390</v>
      </c>
      <c r="C59" s="851" t="s">
        <v>1376</v>
      </c>
      <c r="D59" s="851" t="s">
        <v>1376</v>
      </c>
      <c r="E59" s="851" t="s">
        <v>1376</v>
      </c>
      <c r="F59" s="851">
        <v>-2</v>
      </c>
      <c r="G59" s="851" t="s">
        <v>1376</v>
      </c>
      <c r="H59" s="851" t="s">
        <v>1377</v>
      </c>
      <c r="I59" s="860">
        <v>-2</v>
      </c>
      <c r="J59" s="149"/>
      <c r="K59" s="149"/>
      <c r="L59" s="149"/>
    </row>
    <row r="60" spans="1:12" s="6" customFormat="1">
      <c r="A60"/>
      <c r="B60" s="863" t="s">
        <v>1391</v>
      </c>
      <c r="C60" s="853"/>
      <c r="D60" s="854"/>
      <c r="E60" s="854"/>
      <c r="F60" s="854"/>
      <c r="G60" s="854"/>
      <c r="H60" s="854"/>
      <c r="I60" s="864"/>
      <c r="J60" s="149"/>
      <c r="K60" s="149"/>
      <c r="L60" s="149"/>
    </row>
    <row r="61" spans="1:12" s="6" customFormat="1">
      <c r="A61"/>
      <c r="B61" s="865" t="s">
        <v>1392</v>
      </c>
      <c r="C61" s="852">
        <v>1370</v>
      </c>
      <c r="D61" s="855">
        <v>100</v>
      </c>
      <c r="E61" s="855">
        <v>-104</v>
      </c>
      <c r="F61" s="855">
        <v>237</v>
      </c>
      <c r="G61" s="855" t="s">
        <v>1376</v>
      </c>
      <c r="H61" s="856">
        <v>5</v>
      </c>
      <c r="I61" s="862">
        <v>1608</v>
      </c>
      <c r="J61" s="149"/>
      <c r="K61" s="149"/>
      <c r="L61" s="149"/>
    </row>
    <row r="62" spans="1:12" s="6" customFormat="1" ht="15" thickBot="1">
      <c r="A62"/>
      <c r="B62" s="866" t="s">
        <v>1393</v>
      </c>
      <c r="C62" s="867">
        <v>1370</v>
      </c>
      <c r="D62" s="868">
        <v>100</v>
      </c>
      <c r="E62" s="868">
        <v>-104</v>
      </c>
      <c r="F62" s="868">
        <v>237</v>
      </c>
      <c r="G62" s="868" t="s">
        <v>1376</v>
      </c>
      <c r="H62" s="869">
        <v>5</v>
      </c>
      <c r="I62" s="870">
        <v>1608</v>
      </c>
      <c r="J62" s="149"/>
      <c r="K62" s="149"/>
      <c r="L62" s="149"/>
    </row>
    <row r="63" spans="1:12" s="6" customFormat="1">
      <c r="A63"/>
      <c r="B63" s="848" t="s">
        <v>1394</v>
      </c>
      <c r="C63" s="849"/>
      <c r="D63" s="849"/>
      <c r="E63" s="849"/>
      <c r="F63" s="849"/>
      <c r="G63" s="849"/>
      <c r="H63" s="849"/>
      <c r="I63" s="849"/>
      <c r="J63" s="149"/>
      <c r="K63" s="149"/>
      <c r="L63" s="149"/>
    </row>
    <row r="64" spans="1:12" s="6" customFormat="1">
      <c r="A64"/>
      <c r="B64" s="847"/>
      <c r="C64" s="847"/>
      <c r="D64" s="847"/>
      <c r="E64" s="847"/>
      <c r="F64" s="847"/>
      <c r="G64" s="847"/>
      <c r="H64" s="847"/>
      <c r="I64" s="847"/>
      <c r="J64" s="149"/>
      <c r="K64" s="149"/>
      <c r="L64" s="149"/>
    </row>
    <row r="65" spans="2:16" s="6" customFormat="1" ht="15.6" customHeight="1" thickBot="1">
      <c r="B65" s="1512" t="s">
        <v>1395</v>
      </c>
      <c r="C65" s="1512"/>
      <c r="D65" s="1512"/>
      <c r="E65" s="1512"/>
      <c r="F65" s="1512"/>
      <c r="G65" s="1512"/>
      <c r="H65"/>
      <c r="I65"/>
      <c r="J65"/>
      <c r="P65" s="31"/>
    </row>
    <row r="66" spans="2:16" s="6" customFormat="1" ht="72" customHeight="1" thickBot="1">
      <c r="B66" s="1510"/>
      <c r="C66" s="1511"/>
      <c r="D66" s="590" t="s">
        <v>1396</v>
      </c>
      <c r="E66" s="590" t="s">
        <v>1397</v>
      </c>
      <c r="F66" s="590" t="s">
        <v>1398</v>
      </c>
      <c r="G66" s="798" t="s">
        <v>1399</v>
      </c>
      <c r="M66" s="31"/>
    </row>
    <row r="67" spans="2:16" s="6" customFormat="1" ht="13.95" customHeight="1">
      <c r="B67" s="1531" t="s">
        <v>1400</v>
      </c>
      <c r="C67" s="1532"/>
      <c r="D67" s="1532"/>
      <c r="E67" s="1532"/>
      <c r="F67" s="1532"/>
      <c r="G67" s="1533"/>
      <c r="H67"/>
      <c r="I67"/>
      <c r="J67"/>
      <c r="P67" s="31"/>
    </row>
    <row r="68" spans="2:16" s="6" customFormat="1" ht="13.95" customHeight="1">
      <c r="B68" s="1534" t="s">
        <v>1401</v>
      </c>
      <c r="C68" s="1535"/>
      <c r="D68" s="1535"/>
      <c r="E68" s="1535"/>
      <c r="F68" s="1535"/>
      <c r="G68" s="1536"/>
      <c r="H68"/>
      <c r="I68"/>
      <c r="J68"/>
      <c r="P68" s="31"/>
    </row>
    <row r="69" spans="2:16" s="6" customFormat="1" ht="13.95" customHeight="1">
      <c r="B69" s="1517" t="s">
        <v>1402</v>
      </c>
      <c r="C69" s="1518"/>
      <c r="D69" s="118">
        <v>15997.863090537512</v>
      </c>
      <c r="E69" s="118">
        <v>4899.1438116154304</v>
      </c>
      <c r="F69" s="151">
        <v>29778.021757103365</v>
      </c>
      <c r="G69" s="227">
        <v>960.93722130953984</v>
      </c>
      <c r="M69" s="31"/>
    </row>
    <row r="70" spans="2:16" s="6" customFormat="1" ht="13.95" customHeight="1">
      <c r="B70" s="1517" t="s">
        <v>1403</v>
      </c>
      <c r="C70" s="1518"/>
      <c r="D70" s="118">
        <v>15011.432039324431</v>
      </c>
      <c r="E70" s="118">
        <v>3944.0894426741906</v>
      </c>
      <c r="F70" s="151">
        <v>48861.396547372293</v>
      </c>
      <c r="G70" s="227">
        <v>990</v>
      </c>
      <c r="M70" s="31"/>
    </row>
    <row r="71" spans="2:16" s="6" customFormat="1" ht="13.95" customHeight="1">
      <c r="B71" s="1521" t="s">
        <v>1404</v>
      </c>
      <c r="C71" s="1522"/>
      <c r="D71" s="799">
        <f>D69-D70</f>
        <v>986.43105121308145</v>
      </c>
      <c r="E71" s="799">
        <f>E69-E70</f>
        <v>955.05436894123977</v>
      </c>
      <c r="F71" s="799">
        <f>F69-F70</f>
        <v>-19083.374790268928</v>
      </c>
      <c r="G71" s="800">
        <f>G69-G70</f>
        <v>-29.062778690460163</v>
      </c>
      <c r="M71" s="31"/>
    </row>
    <row r="72" spans="2:16" s="6" customFormat="1" ht="13.95" customHeight="1">
      <c r="B72" s="801" t="s">
        <v>1405</v>
      </c>
      <c r="C72" s="802"/>
      <c r="D72" s="799"/>
      <c r="E72" s="799"/>
      <c r="F72" s="799"/>
      <c r="G72" s="800"/>
      <c r="H72"/>
      <c r="I72"/>
      <c r="J72"/>
      <c r="P72" s="31"/>
    </row>
    <row r="73" spans="2:16" s="6" customFormat="1" ht="13.95" customHeight="1">
      <c r="B73" s="1517" t="s">
        <v>1406</v>
      </c>
      <c r="C73" s="1518"/>
      <c r="D73" s="118">
        <v>-269.75321072194458</v>
      </c>
      <c r="E73" s="118">
        <v>-564.5784181662757</v>
      </c>
      <c r="F73" s="118">
        <v>12201.534297851167</v>
      </c>
      <c r="G73" s="227">
        <v>0</v>
      </c>
      <c r="M73" s="31"/>
    </row>
    <row r="74" spans="2:16" s="6" customFormat="1" ht="13.95" customHeight="1">
      <c r="B74" s="1523" t="s">
        <v>1407</v>
      </c>
      <c r="C74" s="1524"/>
      <c r="D74" s="118">
        <v>-0.3794771308037061</v>
      </c>
      <c r="E74" s="118">
        <v>4.5721923261648785</v>
      </c>
      <c r="F74" s="118">
        <v>-425.49714313337552</v>
      </c>
      <c r="G74" s="227">
        <v>0</v>
      </c>
      <c r="M74" s="31"/>
    </row>
    <row r="75" spans="2:16" s="6" customFormat="1" ht="13.95" customHeight="1">
      <c r="B75" s="1517" t="s">
        <v>1408</v>
      </c>
      <c r="C75" s="1518"/>
      <c r="D75" s="118">
        <v>419.52898439027013</v>
      </c>
      <c r="E75" s="118">
        <v>-87.964157511310248</v>
      </c>
      <c r="F75" s="118">
        <v>7323.7460510644414</v>
      </c>
      <c r="G75" s="227">
        <v>0</v>
      </c>
      <c r="M75" s="31"/>
    </row>
    <row r="76" spans="2:16" s="6" customFormat="1" ht="13.95" customHeight="1">
      <c r="B76" s="1525" t="s">
        <v>1409</v>
      </c>
      <c r="C76" s="1526"/>
      <c r="D76" s="118">
        <v>-1135.2039011773879</v>
      </c>
      <c r="E76" s="118">
        <v>-305.15563658836999</v>
      </c>
      <c r="F76" s="118">
        <v>-16.39296401872495</v>
      </c>
      <c r="G76" s="227">
        <v>53.736402553520236</v>
      </c>
      <c r="M76" s="31"/>
    </row>
    <row r="77" spans="2:16" s="6" customFormat="1" ht="13.95" customHeight="1">
      <c r="B77" s="1517" t="s">
        <v>1410</v>
      </c>
      <c r="C77" s="1518"/>
      <c r="D77" s="118">
        <v>-0.62344648051404949</v>
      </c>
      <c r="E77" s="118">
        <v>-1.9283495614487809</v>
      </c>
      <c r="F77" s="160">
        <v>-1.5451494584862143E-2</v>
      </c>
      <c r="G77" s="227">
        <v>-24.673623863060062</v>
      </c>
      <c r="M77" s="31"/>
    </row>
    <row r="78" spans="2:16" s="6" customFormat="1" ht="13.95" customHeight="1" thickBot="1">
      <c r="B78" s="1519" t="s">
        <v>1411</v>
      </c>
      <c r="C78" s="1520"/>
      <c r="D78" s="804">
        <f>SUM(D71:D77)</f>
        <v>9.2701183507237772E-8</v>
      </c>
      <c r="E78" s="804">
        <f>SUM(E71:E77)</f>
        <v>-5.6000004389211711E-7</v>
      </c>
      <c r="F78" s="804">
        <f>SUM(F71:F77)</f>
        <v>-4.767382669190745E-12</v>
      </c>
      <c r="G78" s="805">
        <f>SUM(G71:G77)</f>
        <v>0</v>
      </c>
      <c r="M78" s="31"/>
    </row>
    <row r="79" spans="2:16" s="31" customFormat="1" ht="13.2">
      <c r="B79" s="1176" t="s">
        <v>1394</v>
      </c>
      <c r="C79" s="1176"/>
      <c r="D79" s="1176"/>
      <c r="E79" s="1176"/>
      <c r="F79" s="1176"/>
      <c r="G79" s="1176"/>
      <c r="H79" s="6"/>
      <c r="I79" s="6"/>
      <c r="J79" s="6"/>
      <c r="K79" s="6"/>
      <c r="L79" s="6"/>
    </row>
    <row r="80" spans="2:16" s="31" customFormat="1" ht="21.6" customHeight="1">
      <c r="B80" s="1176" t="s">
        <v>1412</v>
      </c>
      <c r="C80" s="1176"/>
      <c r="D80" s="1176"/>
      <c r="E80" s="1176"/>
      <c r="F80" s="1176"/>
      <c r="G80" s="1176"/>
      <c r="H80" s="12"/>
      <c r="I80" s="6"/>
      <c r="J80" s="6"/>
      <c r="K80" s="6"/>
      <c r="L80" s="6"/>
    </row>
    <row r="81" spans="1:12" s="31" customFormat="1" ht="39" customHeight="1">
      <c r="B81" s="1176" t="s">
        <v>1413</v>
      </c>
      <c r="C81" s="1176"/>
      <c r="D81" s="1176"/>
      <c r="E81" s="1176"/>
      <c r="F81" s="1176"/>
      <c r="G81" s="1176"/>
      <c r="H81" s="12"/>
      <c r="I81" s="6"/>
      <c r="J81" s="6"/>
      <c r="K81" s="6"/>
      <c r="L81" s="6"/>
    </row>
    <row r="82" spans="1:12" s="31" customFormat="1" ht="18" customHeight="1">
      <c r="B82" s="1176" t="s">
        <v>1414</v>
      </c>
      <c r="C82" s="1176"/>
      <c r="D82" s="1176"/>
      <c r="E82" s="1176"/>
      <c r="F82" s="1176"/>
      <c r="G82" s="1176"/>
      <c r="H82" s="12"/>
      <c r="I82" s="6"/>
      <c r="J82" s="6"/>
      <c r="K82" s="6"/>
      <c r="L82" s="6"/>
    </row>
    <row r="83" spans="1:12" s="31" customFormat="1" ht="25.95" customHeight="1">
      <c r="B83" s="1176" t="s">
        <v>1415</v>
      </c>
      <c r="C83" s="1176"/>
      <c r="D83" s="1176"/>
      <c r="E83" s="1176"/>
      <c r="F83" s="1176"/>
      <c r="G83" s="1176"/>
      <c r="H83" s="12"/>
      <c r="I83" s="6"/>
      <c r="J83" s="6"/>
      <c r="K83" s="6"/>
      <c r="L83" s="6"/>
    </row>
    <row r="84" spans="1:12" s="31" customFormat="1" ht="13.2" customHeight="1">
      <c r="B84" s="1176" t="s">
        <v>1416</v>
      </c>
      <c r="C84" s="1176"/>
      <c r="D84" s="1176"/>
      <c r="E84" s="1176"/>
      <c r="F84" s="1176"/>
      <c r="G84" s="1176"/>
      <c r="H84" s="12"/>
      <c r="I84" s="6"/>
      <c r="J84" s="6"/>
      <c r="K84" s="6"/>
      <c r="L84" s="6"/>
    </row>
    <row r="85" spans="1:12" s="31" customFormat="1" ht="21" customHeight="1">
      <c r="B85" s="25"/>
      <c r="C85" s="25"/>
      <c r="D85" s="25"/>
      <c r="E85" s="25"/>
      <c r="F85" s="25"/>
      <c r="G85" s="25"/>
      <c r="H85" s="25"/>
      <c r="I85" s="6"/>
      <c r="J85" s="6"/>
      <c r="K85" s="6"/>
      <c r="L85" s="6"/>
    </row>
    <row r="86" spans="1:12" ht="13.8">
      <c r="A86" s="2"/>
      <c r="C86" s="2"/>
    </row>
    <row r="87" spans="1:12" ht="13.8">
      <c r="A87" s="2"/>
      <c r="C87" s="2"/>
    </row>
    <row r="88" spans="1:12" ht="13.8">
      <c r="A88" s="2"/>
      <c r="C88" s="2"/>
    </row>
    <row r="89" spans="1:12" ht="13.8">
      <c r="A89" s="2"/>
      <c r="C89" s="2"/>
    </row>
    <row r="90" spans="1:12" ht="13.8">
      <c r="A90" s="2"/>
      <c r="C90" s="2"/>
    </row>
    <row r="91" spans="1:12" ht="13.8">
      <c r="A91" s="2"/>
      <c r="C91" s="2"/>
    </row>
    <row r="92" spans="1:12" ht="13.8">
      <c r="A92" s="2"/>
      <c r="C92" s="2"/>
    </row>
    <row r="93" spans="1:12" ht="13.8">
      <c r="A93" s="2"/>
      <c r="C93" s="2"/>
    </row>
    <row r="94" spans="1:12" ht="13.8">
      <c r="A94" s="2"/>
      <c r="C94" s="2"/>
    </row>
    <row r="95" spans="1:12" ht="13.8">
      <c r="A95" s="2"/>
      <c r="C95" s="2"/>
    </row>
    <row r="96" spans="1:12" ht="13.8">
      <c r="A96" s="2"/>
      <c r="C96" s="2"/>
    </row>
    <row r="97" s="2" customFormat="1" ht="13.8"/>
    <row r="98" s="2" customFormat="1" ht="13.8"/>
    <row r="99" s="2" customFormat="1" ht="13.8"/>
    <row r="100" s="2" customFormat="1" ht="13.8"/>
    <row r="101" s="2" customFormat="1" ht="13.8"/>
    <row r="102" s="2" customFormat="1" ht="13.8"/>
    <row r="103" s="2" customFormat="1" ht="13.8"/>
    <row r="104" s="2" customFormat="1" ht="13.8"/>
    <row r="105" s="2" customFormat="1" ht="13.8"/>
    <row r="106" s="2" customFormat="1" ht="13.8"/>
    <row r="107" s="2" customFormat="1" ht="13.8"/>
    <row r="108" s="2" customFormat="1" ht="13.8"/>
    <row r="109" s="2" customFormat="1" ht="13.8"/>
    <row r="110" s="2" customFormat="1" ht="13.8"/>
    <row r="111" s="2" customFormat="1" ht="13.8"/>
    <row r="112" s="2" customFormat="1" ht="13.8"/>
    <row r="113" s="2" customFormat="1" ht="13.8"/>
    <row r="114" s="2" customFormat="1" ht="13.8"/>
    <row r="115" s="2" customFormat="1" ht="13.8"/>
    <row r="116" s="2" customFormat="1" ht="13.8"/>
    <row r="117" s="2" customFormat="1" ht="13.8"/>
    <row r="118" s="2" customFormat="1" ht="13.8"/>
    <row r="119" s="2" customFormat="1" ht="13.8"/>
    <row r="120" s="2" customFormat="1" ht="13.8"/>
    <row r="121" s="2" customFormat="1" ht="13.8"/>
    <row r="122" s="2" customFormat="1" ht="13.8"/>
    <row r="123" s="2" customFormat="1" ht="13.8"/>
    <row r="124" s="2" customFormat="1" ht="13.8"/>
    <row r="125" s="2" customFormat="1" ht="13.8"/>
    <row r="126" s="2" customFormat="1" ht="13.8"/>
    <row r="127" s="2" customFormat="1" ht="13.8"/>
    <row r="128" s="2" customFormat="1" ht="13.8"/>
    <row r="129" s="2" customFormat="1" ht="13.8"/>
    <row r="130" s="2" customFormat="1" ht="13.8"/>
    <row r="131" s="2" customFormat="1" ht="13.8"/>
    <row r="132" s="2" customFormat="1" ht="13.8"/>
    <row r="133" s="2" customFormat="1" ht="13.8"/>
    <row r="134" s="2" customFormat="1" ht="13.8"/>
    <row r="135" s="2" customFormat="1" ht="13.8"/>
    <row r="136" s="2" customFormat="1" ht="13.8"/>
    <row r="137" s="2" customFormat="1" ht="13.8"/>
    <row r="138" s="2" customFormat="1" ht="13.8"/>
    <row r="139" s="2" customFormat="1" ht="13.8"/>
    <row r="140" s="2" customFormat="1" ht="13.8"/>
    <row r="141" s="2" customFormat="1" ht="13.8"/>
    <row r="142" s="2" customFormat="1" ht="13.8"/>
    <row r="143" s="2" customFormat="1" ht="13.8"/>
    <row r="144" s="2" customFormat="1" ht="13.8"/>
    <row r="145" s="2" customFormat="1" ht="13.8"/>
    <row r="146" s="2" customFormat="1" ht="13.8"/>
    <row r="147" s="2" customFormat="1" ht="13.8"/>
    <row r="148" s="2" customFormat="1" ht="13.8"/>
    <row r="149" s="2" customFormat="1" ht="13.8"/>
    <row r="150" s="2" customFormat="1" ht="13.8"/>
    <row r="151" s="2" customFormat="1" ht="13.8"/>
    <row r="152" s="2" customFormat="1" ht="13.8"/>
    <row r="153" s="2" customFormat="1" ht="13.8"/>
    <row r="154" s="2" customFormat="1" ht="13.8"/>
    <row r="155" s="2" customFormat="1" ht="13.8"/>
    <row r="156" s="2" customFormat="1" ht="13.8"/>
    <row r="157" s="2" customFormat="1" ht="13.8"/>
    <row r="158" s="2" customFormat="1" ht="13.8"/>
    <row r="159" s="2" customFormat="1" ht="13.8"/>
    <row r="160" s="2" customFormat="1" ht="13.8"/>
    <row r="161" s="2" customFormat="1" ht="13.8"/>
    <row r="162" s="2" customFormat="1" ht="13.8"/>
    <row r="163" s="2" customFormat="1" ht="13.8"/>
    <row r="164" s="2" customFormat="1" ht="13.8"/>
    <row r="165" s="2" customFormat="1" ht="13.8"/>
    <row r="166" s="2" customFormat="1" ht="13.8"/>
    <row r="167" s="2" customFormat="1" ht="13.8"/>
    <row r="168" s="2" customFormat="1" ht="13.8"/>
    <row r="169" s="2" customFormat="1" ht="13.8"/>
    <row r="170" s="2" customFormat="1" ht="13.8"/>
    <row r="171" s="2" customFormat="1" ht="13.8"/>
    <row r="172" s="2" customFormat="1" ht="13.8"/>
    <row r="173" s="2" customFormat="1" ht="13.8"/>
    <row r="174" s="2" customFormat="1" ht="13.8"/>
    <row r="175" s="2" customFormat="1" ht="13.8"/>
    <row r="176" s="2" customFormat="1" ht="13.8"/>
    <row r="177" spans="1:3" ht="13.8">
      <c r="A177" s="2"/>
      <c r="C177" s="2"/>
    </row>
    <row r="178" spans="1:3" ht="13.8">
      <c r="A178" s="2"/>
      <c r="C178" s="2"/>
    </row>
    <row r="179" spans="1:3" ht="13.8">
      <c r="A179" s="2"/>
      <c r="C179" s="2"/>
    </row>
    <row r="180" spans="1:3" ht="13.8">
      <c r="A180" s="2"/>
      <c r="C180" s="2"/>
    </row>
    <row r="181" spans="1:3" ht="13.8">
      <c r="A181" s="2"/>
      <c r="C181" s="2"/>
    </row>
    <row r="182" spans="1:3" ht="13.8">
      <c r="A182" s="2"/>
      <c r="C182" s="2"/>
    </row>
    <row r="183" spans="1:3" ht="13.8">
      <c r="A183" s="2"/>
      <c r="C183" s="2"/>
    </row>
    <row r="184" spans="1:3" ht="13.8">
      <c r="A184" s="2"/>
      <c r="C184" s="2"/>
    </row>
    <row r="185" spans="1:3" ht="13.8">
      <c r="A185" s="2"/>
      <c r="C185" s="2"/>
    </row>
    <row r="186" spans="1:3" ht="13.8">
      <c r="A186" s="2"/>
      <c r="C186" s="2"/>
    </row>
    <row r="187" spans="1:3" ht="13.8">
      <c r="A187" s="2"/>
      <c r="C187" s="2"/>
    </row>
    <row r="188" spans="1:3" ht="13.8">
      <c r="A188" s="2"/>
      <c r="C188" s="2"/>
    </row>
    <row r="189" spans="1:3" ht="13.8">
      <c r="A189" s="2"/>
      <c r="C189" s="2"/>
    </row>
    <row r="190" spans="1:3" ht="13.8">
      <c r="A190" s="2"/>
      <c r="C190" s="2"/>
    </row>
    <row r="191" spans="1:3" ht="13.8">
      <c r="A191" s="2"/>
      <c r="C191" s="2"/>
    </row>
    <row r="192" spans="1:3">
      <c r="C192" s="2"/>
    </row>
    <row r="193" spans="3:3">
      <c r="C193" s="2"/>
    </row>
    <row r="194" spans="3:3">
      <c r="C194" s="2"/>
    </row>
    <row r="195" spans="3:3">
      <c r="C195" s="2"/>
    </row>
    <row r="196" spans="3:3">
      <c r="C196" s="2"/>
    </row>
    <row r="197" spans="3:3">
      <c r="C197" s="2"/>
    </row>
    <row r="198" spans="3:3">
      <c r="C198" s="2"/>
    </row>
    <row r="199" spans="3:3">
      <c r="C199" s="2"/>
    </row>
    <row r="200" spans="3:3">
      <c r="C200" s="2"/>
    </row>
    <row r="201" spans="3:3">
      <c r="C201" s="2"/>
    </row>
    <row r="202" spans="3:3">
      <c r="C202" s="2"/>
    </row>
    <row r="203" spans="3:3">
      <c r="C203" s="2"/>
    </row>
    <row r="204" spans="3:3">
      <c r="C204" s="2"/>
    </row>
    <row r="205" spans="3:3">
      <c r="C205" s="2"/>
    </row>
    <row r="206" spans="3:3">
      <c r="C206" s="2"/>
    </row>
    <row r="207" spans="3:3">
      <c r="C207" s="2"/>
    </row>
    <row r="208" spans="3:3">
      <c r="C208" s="2"/>
    </row>
    <row r="209" spans="1:12">
      <c r="C209" s="2"/>
    </row>
    <row r="210" spans="1:12">
      <c r="C210" s="2"/>
    </row>
    <row r="211" spans="1:12">
      <c r="C211" s="2"/>
    </row>
    <row r="212" spans="1:12" s="31" customFormat="1">
      <c r="A212"/>
    </row>
    <row r="213" spans="1:12">
      <c r="B213" s="15"/>
      <c r="C213" s="30"/>
      <c r="D213" s="31"/>
      <c r="E213" s="32"/>
      <c r="F213" s="32"/>
      <c r="G213" s="32"/>
      <c r="H213" s="32"/>
      <c r="I213" s="32"/>
      <c r="J213" s="32"/>
      <c r="K213" s="32"/>
      <c r="L213" s="32"/>
    </row>
    <row r="214" spans="1:12">
      <c r="B214" s="6"/>
      <c r="C214" s="30"/>
      <c r="D214" s="6"/>
      <c r="E214" s="6"/>
      <c r="F214" s="6"/>
      <c r="G214" s="6"/>
      <c r="H214" s="6"/>
      <c r="I214" s="6"/>
      <c r="J214" s="6"/>
      <c r="K214" s="6"/>
      <c r="L214" s="6"/>
    </row>
  </sheetData>
  <sheetProtection algorithmName="SHA-512" hashValue="owW9G+l9/gYwHs79AOyMU1Izc1rsbpb/PJP4AL5wA2BsoEoYDKdqjwK8tyzoXEPhO5/Zpt0gCZLAt1LQigym2g==" saltValue="3BgPndbHPOf4z/9ehIZpCg==" spinCount="100000" sheet="1" objects="1" scenarios="1"/>
  <mergeCells count="36">
    <mergeCell ref="B42:I42"/>
    <mergeCell ref="B43:I43"/>
    <mergeCell ref="B67:G67"/>
    <mergeCell ref="B68:G68"/>
    <mergeCell ref="B69:C69"/>
    <mergeCell ref="B77:C77"/>
    <mergeCell ref="B78:C78"/>
    <mergeCell ref="B70:C70"/>
    <mergeCell ref="B71:C71"/>
    <mergeCell ref="B73:C73"/>
    <mergeCell ref="B74:C74"/>
    <mergeCell ref="B75:C75"/>
    <mergeCell ref="B76:C76"/>
    <mergeCell ref="B38:L38"/>
    <mergeCell ref="B4:K4"/>
    <mergeCell ref="B31:L31"/>
    <mergeCell ref="B32:L32"/>
    <mergeCell ref="B33:L33"/>
    <mergeCell ref="B34:L34"/>
    <mergeCell ref="B6:L6"/>
    <mergeCell ref="B83:G83"/>
    <mergeCell ref="B84:G84"/>
    <mergeCell ref="B82:G82"/>
    <mergeCell ref="B2:L2"/>
    <mergeCell ref="B66:C66"/>
    <mergeCell ref="B65:G65"/>
    <mergeCell ref="B8:L8"/>
    <mergeCell ref="B79:G79"/>
    <mergeCell ref="B80:G80"/>
    <mergeCell ref="B81:G81"/>
    <mergeCell ref="B40:L40"/>
    <mergeCell ref="B9:L9"/>
    <mergeCell ref="B39:L39"/>
    <mergeCell ref="B35:L35"/>
    <mergeCell ref="B36:L36"/>
    <mergeCell ref="B37:L37"/>
  </mergeCells>
  <phoneticPr fontId="62" type="noConversion"/>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F5864-0439-432A-83F8-7B1F9D1315E9}">
  <sheetPr codeName="Sheet26">
    <tabColor rgb="FFAAE5E3"/>
  </sheetPr>
  <dimension ref="A1:P119"/>
  <sheetViews>
    <sheetView showGridLines="0" zoomScaleNormal="100" workbookViewId="0">
      <pane ySplit="8" topLeftCell="A9" activePane="bottomLeft" state="frozen"/>
      <selection pane="bottomLeft"/>
    </sheetView>
  </sheetViews>
  <sheetFormatPr defaultColWidth="8.5546875" defaultRowHeight="14.4"/>
  <cols>
    <col min="1" max="1" width="1.6640625" customWidth="1"/>
    <col min="2" max="2" width="18.5546875" style="2" customWidth="1"/>
    <col min="3" max="3" width="50.44140625" style="2" customWidth="1"/>
    <col min="4" max="4" width="19.5546875" style="29" customWidth="1"/>
    <col min="5" max="8" width="14.44140625" style="2" customWidth="1"/>
    <col min="9" max="9" width="14" style="2" customWidth="1"/>
    <col min="10" max="10" width="14.44140625" style="2" customWidth="1"/>
    <col min="11" max="14" width="12.5546875" style="2" customWidth="1"/>
    <col min="15" max="15" width="97.33203125" style="2" customWidth="1"/>
    <col min="16" max="16" width="15.5546875" style="2" customWidth="1"/>
    <col min="17" max="17" width="5.5546875" style="2" customWidth="1"/>
    <col min="18" max="18" width="8.5546875" style="2" customWidth="1"/>
    <col min="19" max="16384" width="8.5546875" style="2"/>
  </cols>
  <sheetData>
    <row r="1" spans="1:16" customFormat="1" ht="51" customHeight="1">
      <c r="B1" t="e" vm="1">
        <v>#VALUE!</v>
      </c>
    </row>
    <row r="2" spans="1:16" customFormat="1" ht="20.399999999999999" customHeight="1">
      <c r="B2" s="1227" t="s">
        <v>426</v>
      </c>
      <c r="C2" s="1227"/>
      <c r="D2" s="1227"/>
      <c r="E2" s="1227"/>
      <c r="F2" s="1227"/>
      <c r="G2" s="1227"/>
      <c r="H2" s="1227"/>
      <c r="I2" s="1227"/>
      <c r="J2" s="1227"/>
      <c r="K2" s="1227"/>
      <c r="L2" s="1227"/>
    </row>
    <row r="3" spans="1:16" customFormat="1" ht="11.4" customHeight="1" thickBot="1">
      <c r="B3" s="236"/>
      <c r="C3" s="587"/>
      <c r="D3" s="587"/>
      <c r="E3" s="587"/>
      <c r="F3" s="587"/>
      <c r="G3" s="602"/>
      <c r="H3" s="602"/>
      <c r="I3" s="602"/>
      <c r="J3" s="602"/>
      <c r="K3" s="602"/>
      <c r="L3" s="602"/>
      <c r="M3" s="602"/>
      <c r="N3" s="602"/>
    </row>
    <row r="4" spans="1:16" ht="18.600000000000001" thickTop="1" thickBot="1">
      <c r="B4" s="807" t="s">
        <v>1417</v>
      </c>
      <c r="C4" s="617"/>
      <c r="D4" s="617"/>
      <c r="E4" s="617"/>
      <c r="F4" s="617"/>
      <c r="G4" s="617"/>
      <c r="H4" s="617"/>
      <c r="I4" s="617"/>
      <c r="J4" s="617"/>
      <c r="K4" s="617"/>
      <c r="L4" s="617"/>
      <c r="M4" s="617"/>
      <c r="N4" s="617"/>
    </row>
    <row r="5" spans="1:16" customFormat="1" ht="9.6" customHeight="1" thickTop="1">
      <c r="B5" s="141"/>
      <c r="C5" s="141"/>
      <c r="D5" s="141"/>
      <c r="E5" s="141"/>
      <c r="F5" s="141"/>
      <c r="G5" s="141"/>
      <c r="H5" s="141"/>
      <c r="I5" s="141"/>
      <c r="J5" s="141"/>
      <c r="K5" s="141"/>
      <c r="L5" s="141"/>
      <c r="P5" s="8"/>
    </row>
    <row r="6" spans="1:16" s="31" customFormat="1" ht="16.8">
      <c r="A6"/>
      <c r="B6" s="1175" t="s">
        <v>1418</v>
      </c>
      <c r="C6" s="1175"/>
      <c r="D6" s="1175"/>
      <c r="E6" s="1175"/>
      <c r="F6" s="1175"/>
      <c r="G6" s="1175"/>
      <c r="H6" s="1175"/>
      <c r="I6" s="1175"/>
      <c r="J6" s="1175"/>
      <c r="K6" s="1175"/>
      <c r="L6" s="1175"/>
      <c r="M6" s="1175"/>
      <c r="N6" s="1175"/>
    </row>
    <row r="7" spans="1:16" s="31" customFormat="1" ht="13.35" customHeight="1">
      <c r="A7"/>
      <c r="B7" s="1537" t="s">
        <v>781</v>
      </c>
      <c r="C7" s="1539" t="s">
        <v>1419</v>
      </c>
      <c r="D7" s="1284" t="s">
        <v>1420</v>
      </c>
      <c r="E7" s="1285"/>
      <c r="F7" s="1285"/>
      <c r="G7" s="1285"/>
      <c r="H7" s="1285"/>
      <c r="I7" s="1285"/>
      <c r="J7" s="1285"/>
      <c r="K7" s="1285"/>
      <c r="L7" s="1285"/>
      <c r="M7" s="1285"/>
      <c r="N7" s="1286"/>
    </row>
    <row r="8" spans="1:16" s="31" customFormat="1" ht="89.1" customHeight="1">
      <c r="A8"/>
      <c r="B8" s="1538"/>
      <c r="C8" s="1540"/>
      <c r="D8" s="598" t="s">
        <v>1421</v>
      </c>
      <c r="E8" s="598" t="s">
        <v>1422</v>
      </c>
      <c r="F8" s="598" t="s">
        <v>1079</v>
      </c>
      <c r="G8" s="598" t="s">
        <v>1423</v>
      </c>
      <c r="H8" s="598" t="s">
        <v>1424</v>
      </c>
      <c r="I8" s="598" t="s">
        <v>1425</v>
      </c>
      <c r="J8" s="598" t="s">
        <v>1426</v>
      </c>
      <c r="K8" s="598" t="s">
        <v>1427</v>
      </c>
      <c r="L8" s="598" t="s">
        <v>1428</v>
      </c>
      <c r="M8" s="598" t="s">
        <v>1429</v>
      </c>
      <c r="N8" s="598" t="s">
        <v>322</v>
      </c>
      <c r="O8" s="598" t="s">
        <v>1430</v>
      </c>
    </row>
    <row r="9" spans="1:16" s="31" customFormat="1">
      <c r="A9"/>
      <c r="B9" s="1541" t="s">
        <v>1431</v>
      </c>
      <c r="C9" s="70" t="s">
        <v>1432</v>
      </c>
      <c r="D9" s="65"/>
      <c r="E9" s="65"/>
      <c r="F9" s="65"/>
      <c r="G9" s="65"/>
      <c r="H9" s="65"/>
      <c r="I9" s="65"/>
      <c r="J9" s="65"/>
      <c r="K9" s="65"/>
      <c r="L9" s="65"/>
      <c r="M9" s="65" t="s">
        <v>1433</v>
      </c>
      <c r="N9" s="65"/>
      <c r="O9" s="65"/>
    </row>
    <row r="10" spans="1:16" s="31" customFormat="1">
      <c r="A10"/>
      <c r="B10" s="1542"/>
      <c r="C10" s="70" t="s">
        <v>1434</v>
      </c>
      <c r="D10" s="65"/>
      <c r="E10" s="65"/>
      <c r="F10" s="65"/>
      <c r="G10" s="65"/>
      <c r="H10" s="65"/>
      <c r="I10" s="65"/>
      <c r="J10" s="65"/>
      <c r="K10" s="65"/>
      <c r="L10" s="65"/>
      <c r="M10" s="65" t="s">
        <v>1433</v>
      </c>
      <c r="N10" s="65"/>
      <c r="O10" s="65"/>
    </row>
    <row r="11" spans="1:16" s="31" customFormat="1">
      <c r="A11"/>
      <c r="B11" s="1543"/>
      <c r="C11" s="70" t="s">
        <v>1435</v>
      </c>
      <c r="D11" s="65"/>
      <c r="E11" s="65"/>
      <c r="F11" s="65" t="s">
        <v>1433</v>
      </c>
      <c r="G11" s="65"/>
      <c r="H11" s="65"/>
      <c r="I11" s="65"/>
      <c r="J11" s="65"/>
      <c r="K11" s="65"/>
      <c r="L11" s="65"/>
      <c r="M11" s="65"/>
      <c r="N11" s="65"/>
      <c r="O11" s="70"/>
    </row>
    <row r="12" spans="1:16" s="31" customFormat="1">
      <c r="A12"/>
      <c r="B12" s="1541" t="s">
        <v>422</v>
      </c>
      <c r="C12" s="70" t="s">
        <v>1436</v>
      </c>
      <c r="D12" s="65"/>
      <c r="E12" s="65"/>
      <c r="F12" s="65"/>
      <c r="G12" s="65"/>
      <c r="H12" s="65"/>
      <c r="I12" s="65"/>
      <c r="J12" s="65"/>
      <c r="K12" s="65"/>
      <c r="L12" s="65"/>
      <c r="M12" s="65"/>
      <c r="N12" s="65" t="s">
        <v>1433</v>
      </c>
      <c r="O12" s="70" t="s">
        <v>1437</v>
      </c>
    </row>
    <row r="13" spans="1:16" s="31" customFormat="1">
      <c r="A13"/>
      <c r="B13" s="1543"/>
      <c r="C13" s="70" t="s">
        <v>1438</v>
      </c>
      <c r="D13" s="65"/>
      <c r="E13" s="65"/>
      <c r="F13" s="65" t="s">
        <v>1433</v>
      </c>
      <c r="G13" s="65"/>
      <c r="H13" s="65"/>
      <c r="I13" s="65"/>
      <c r="J13" s="65"/>
      <c r="K13" s="65"/>
      <c r="L13" s="65"/>
      <c r="M13" s="65"/>
      <c r="N13" s="65"/>
      <c r="O13" s="70"/>
    </row>
    <row r="14" spans="1:16" s="31" customFormat="1">
      <c r="A14"/>
      <c r="B14" s="65" t="s">
        <v>1373</v>
      </c>
      <c r="C14" s="70" t="s">
        <v>1439</v>
      </c>
      <c r="D14" s="65"/>
      <c r="E14" s="65"/>
      <c r="F14" s="65"/>
      <c r="G14" s="65"/>
      <c r="H14" s="65"/>
      <c r="I14" s="65"/>
      <c r="J14" s="65"/>
      <c r="K14" s="65" t="s">
        <v>1433</v>
      </c>
      <c r="L14" s="65"/>
      <c r="M14" s="65"/>
      <c r="N14" s="65"/>
      <c r="O14" s="70"/>
    </row>
    <row r="15" spans="1:16" s="31" customFormat="1">
      <c r="A15"/>
      <c r="B15" s="65" t="s">
        <v>1440</v>
      </c>
      <c r="C15" s="70" t="s">
        <v>1441</v>
      </c>
      <c r="D15" s="65"/>
      <c r="E15" s="65"/>
      <c r="F15" s="65"/>
      <c r="G15" s="65"/>
      <c r="H15" s="65"/>
      <c r="I15" s="65"/>
      <c r="J15" s="65"/>
      <c r="K15" s="65"/>
      <c r="L15" s="65"/>
      <c r="M15" s="65" t="s">
        <v>1433</v>
      </c>
      <c r="N15" s="65"/>
      <c r="O15" s="70"/>
    </row>
    <row r="16" spans="1:16" s="31" customFormat="1">
      <c r="A16"/>
      <c r="B16" s="1541" t="s">
        <v>1442</v>
      </c>
      <c r="C16" s="70" t="s">
        <v>1443</v>
      </c>
      <c r="D16" s="65"/>
      <c r="E16" s="65"/>
      <c r="F16" s="65" t="s">
        <v>1433</v>
      </c>
      <c r="G16" s="65"/>
      <c r="H16" s="65"/>
      <c r="I16" s="65"/>
      <c r="J16" s="65"/>
      <c r="K16" s="65"/>
      <c r="L16" s="65"/>
      <c r="M16" s="65"/>
      <c r="N16" s="65"/>
      <c r="O16" s="70"/>
    </row>
    <row r="17" spans="1:15" s="31" customFormat="1">
      <c r="A17"/>
      <c r="B17" s="1543"/>
      <c r="C17" s="70" t="s">
        <v>1444</v>
      </c>
      <c r="D17" s="65"/>
      <c r="E17" s="65"/>
      <c r="F17" s="65" t="s">
        <v>1433</v>
      </c>
      <c r="G17" s="65"/>
      <c r="H17" s="65"/>
      <c r="I17" s="65"/>
      <c r="J17" s="65"/>
      <c r="K17" s="65"/>
      <c r="L17" s="65"/>
      <c r="M17" s="65"/>
      <c r="N17" s="65"/>
      <c r="O17" s="70"/>
    </row>
    <row r="18" spans="1:15" s="31" customFormat="1">
      <c r="A18"/>
      <c r="B18" s="1541" t="s">
        <v>1445</v>
      </c>
      <c r="C18" s="70" t="s">
        <v>1446</v>
      </c>
      <c r="D18" s="65"/>
      <c r="E18" s="65"/>
      <c r="F18" s="65"/>
      <c r="G18" s="65"/>
      <c r="H18" s="65"/>
      <c r="I18" s="65"/>
      <c r="J18" s="65"/>
      <c r="K18" s="65"/>
      <c r="L18" s="65"/>
      <c r="M18" s="65" t="s">
        <v>1433</v>
      </c>
      <c r="N18" s="65"/>
      <c r="O18" s="70"/>
    </row>
    <row r="19" spans="1:15" s="31" customFormat="1">
      <c r="A19"/>
      <c r="B19" s="1542"/>
      <c r="C19" s="70" t="s">
        <v>1447</v>
      </c>
      <c r="D19" s="65"/>
      <c r="E19" s="65"/>
      <c r="F19" s="65"/>
      <c r="G19" s="65"/>
      <c r="H19" s="65"/>
      <c r="I19" s="65"/>
      <c r="J19" s="65"/>
      <c r="K19" s="65"/>
      <c r="L19" s="65" t="s">
        <v>1433</v>
      </c>
      <c r="M19" s="65"/>
      <c r="N19" s="65"/>
      <c r="O19" s="70"/>
    </row>
    <row r="20" spans="1:15" s="31" customFormat="1" ht="14.85" customHeight="1">
      <c r="A20"/>
      <c r="B20" s="1543"/>
      <c r="C20" s="70" t="s">
        <v>1448</v>
      </c>
      <c r="D20" s="65"/>
      <c r="E20" s="65"/>
      <c r="F20" s="65"/>
      <c r="G20" s="65"/>
      <c r="H20" s="65"/>
      <c r="I20" s="65"/>
      <c r="J20" s="65"/>
      <c r="K20" s="65"/>
      <c r="L20" s="65"/>
      <c r="M20" s="65" t="s">
        <v>1433</v>
      </c>
      <c r="N20" s="65"/>
      <c r="O20" s="70"/>
    </row>
    <row r="21" spans="1:15" s="31" customFormat="1">
      <c r="A21"/>
      <c r="B21" s="1541" t="s">
        <v>229</v>
      </c>
      <c r="C21" s="70" t="s">
        <v>1449</v>
      </c>
      <c r="D21" s="65"/>
      <c r="E21" s="65"/>
      <c r="F21" s="65"/>
      <c r="G21" s="65"/>
      <c r="H21" s="65"/>
      <c r="I21" s="65"/>
      <c r="J21" s="65"/>
      <c r="K21" s="65"/>
      <c r="L21" s="65" t="s">
        <v>1433</v>
      </c>
      <c r="M21" s="65"/>
      <c r="N21" s="65"/>
      <c r="O21" s="70"/>
    </row>
    <row r="22" spans="1:15" s="31" customFormat="1">
      <c r="A22"/>
      <c r="B22" s="1542"/>
      <c r="C22" s="70" t="s">
        <v>1450</v>
      </c>
      <c r="D22" s="65"/>
      <c r="E22" s="65"/>
      <c r="F22" s="65"/>
      <c r="G22" s="65"/>
      <c r="H22" s="65"/>
      <c r="I22" s="65"/>
      <c r="J22" s="65"/>
      <c r="K22" s="65"/>
      <c r="L22" s="65"/>
      <c r="M22" s="65"/>
      <c r="N22" s="65" t="s">
        <v>1433</v>
      </c>
      <c r="O22" s="75" t="s">
        <v>1451</v>
      </c>
    </row>
    <row r="23" spans="1:15" s="31" customFormat="1" ht="26.4">
      <c r="A23"/>
      <c r="B23" s="1542"/>
      <c r="C23" s="70" t="s">
        <v>1452</v>
      </c>
      <c r="D23" s="65"/>
      <c r="E23" s="65"/>
      <c r="F23" s="65"/>
      <c r="G23" s="65"/>
      <c r="H23" s="65"/>
      <c r="I23" s="65"/>
      <c r="J23" s="65"/>
      <c r="K23" s="65"/>
      <c r="L23" s="65"/>
      <c r="M23" s="65"/>
      <c r="N23" s="65" t="s">
        <v>1433</v>
      </c>
      <c r="O23" s="75" t="s">
        <v>1453</v>
      </c>
    </row>
    <row r="24" spans="1:15" s="31" customFormat="1">
      <c r="A24"/>
      <c r="B24" s="1542"/>
      <c r="C24" s="70" t="s">
        <v>1454</v>
      </c>
      <c r="D24" s="65"/>
      <c r="E24" s="65"/>
      <c r="F24" s="65"/>
      <c r="G24" s="65"/>
      <c r="H24" s="65"/>
      <c r="I24" s="65"/>
      <c r="J24" s="65"/>
      <c r="K24" s="65"/>
      <c r="L24" s="65" t="s">
        <v>1433</v>
      </c>
      <c r="M24" s="65"/>
      <c r="N24" s="65"/>
      <c r="O24" s="65"/>
    </row>
    <row r="25" spans="1:15" s="31" customFormat="1">
      <c r="A25"/>
      <c r="B25" s="1542"/>
      <c r="C25" s="70" t="s">
        <v>1455</v>
      </c>
      <c r="D25" s="65"/>
      <c r="E25" s="65"/>
      <c r="F25" s="65"/>
      <c r="G25" s="65"/>
      <c r="H25" s="65"/>
      <c r="I25" s="65"/>
      <c r="J25" s="65"/>
      <c r="K25" s="65"/>
      <c r="L25" s="65" t="s">
        <v>1433</v>
      </c>
      <c r="M25" s="65"/>
      <c r="N25" s="65"/>
      <c r="O25" s="65"/>
    </row>
    <row r="26" spans="1:15" s="31" customFormat="1">
      <c r="A26"/>
      <c r="B26" s="1542"/>
      <c r="C26" s="70" t="s">
        <v>1456</v>
      </c>
      <c r="D26" s="65"/>
      <c r="E26" s="65"/>
      <c r="F26" s="65"/>
      <c r="G26" s="65"/>
      <c r="H26" s="65"/>
      <c r="I26" s="65"/>
      <c r="J26" s="65"/>
      <c r="K26" s="65"/>
      <c r="L26" s="65"/>
      <c r="M26" s="65" t="s">
        <v>1433</v>
      </c>
      <c r="N26" s="65"/>
      <c r="O26" s="65"/>
    </row>
    <row r="27" spans="1:15" s="31" customFormat="1">
      <c r="A27"/>
      <c r="B27" s="1543"/>
      <c r="C27" s="70" t="s">
        <v>1457</v>
      </c>
      <c r="D27" s="65"/>
      <c r="E27" s="65"/>
      <c r="F27" s="65"/>
      <c r="G27" s="65"/>
      <c r="H27" s="65"/>
      <c r="I27" s="65"/>
      <c r="J27" s="65"/>
      <c r="K27" s="65"/>
      <c r="L27" s="65"/>
      <c r="M27" s="65" t="s">
        <v>1433</v>
      </c>
      <c r="N27" s="65"/>
      <c r="O27" s="65"/>
    </row>
    <row r="28" spans="1:15" s="31" customFormat="1">
      <c r="A28"/>
      <c r="B28" s="65" t="s">
        <v>786</v>
      </c>
      <c r="C28" s="70" t="s">
        <v>1458</v>
      </c>
      <c r="D28" s="65"/>
      <c r="E28" s="65"/>
      <c r="F28" s="65"/>
      <c r="G28" s="65"/>
      <c r="H28" s="65"/>
      <c r="I28" s="65" t="s">
        <v>1433</v>
      </c>
      <c r="J28" s="65"/>
      <c r="K28" s="65"/>
      <c r="L28" s="65"/>
      <c r="M28" s="65"/>
      <c r="N28" s="65"/>
      <c r="O28" s="65"/>
    </row>
    <row r="29" spans="1:15" s="31" customFormat="1">
      <c r="A29"/>
      <c r="B29" s="65" t="s">
        <v>1459</v>
      </c>
      <c r="C29" s="70" t="s">
        <v>1460</v>
      </c>
      <c r="D29" s="65"/>
      <c r="E29" s="65"/>
      <c r="F29" s="65"/>
      <c r="G29" s="65"/>
      <c r="H29" s="65"/>
      <c r="I29" s="65"/>
      <c r="J29" s="65"/>
      <c r="K29" s="65"/>
      <c r="L29" s="65"/>
      <c r="M29" s="65" t="s">
        <v>1433</v>
      </c>
      <c r="N29" s="65"/>
      <c r="O29" s="65"/>
    </row>
    <row r="30" spans="1:15" s="31" customFormat="1" ht="16.350000000000001" customHeight="1">
      <c r="A30"/>
      <c r="B30" s="65" t="s">
        <v>787</v>
      </c>
      <c r="C30" s="70" t="s">
        <v>1461</v>
      </c>
      <c r="D30" s="65"/>
      <c r="E30" s="65"/>
      <c r="F30" s="65"/>
      <c r="G30" s="65"/>
      <c r="H30" s="65"/>
      <c r="I30" s="65"/>
      <c r="J30" s="65"/>
      <c r="K30" s="65"/>
      <c r="L30" s="65" t="s">
        <v>1433</v>
      </c>
      <c r="M30" s="65"/>
      <c r="N30" s="65"/>
      <c r="O30" s="65"/>
    </row>
    <row r="31" spans="1:15" s="31" customFormat="1">
      <c r="A31"/>
      <c r="B31" s="1541" t="s">
        <v>788</v>
      </c>
      <c r="C31" s="70" t="s">
        <v>1462</v>
      </c>
      <c r="D31" s="65"/>
      <c r="E31" s="65"/>
      <c r="F31" s="65"/>
      <c r="G31" s="65"/>
      <c r="H31" s="65"/>
      <c r="I31" s="65" t="s">
        <v>1433</v>
      </c>
      <c r="J31" s="65"/>
      <c r="K31" s="65"/>
      <c r="L31" s="65"/>
      <c r="M31" s="65"/>
      <c r="N31" s="65"/>
      <c r="O31" s="70"/>
    </row>
    <row r="32" spans="1:15" s="31" customFormat="1" ht="13.2">
      <c r="A32" s="6"/>
      <c r="B32" s="1542"/>
      <c r="C32" s="70" t="s">
        <v>1463</v>
      </c>
      <c r="D32" s="65"/>
      <c r="E32" s="65"/>
      <c r="F32" s="65"/>
      <c r="G32" s="65"/>
      <c r="H32" s="65"/>
      <c r="I32" s="65"/>
      <c r="J32" s="65"/>
      <c r="K32" s="65"/>
      <c r="L32" s="65"/>
      <c r="M32" s="65"/>
      <c r="N32" s="65" t="s">
        <v>1433</v>
      </c>
      <c r="O32" s="70" t="s">
        <v>1464</v>
      </c>
    </row>
    <row r="33" spans="1:15" s="31" customFormat="1" ht="13.2">
      <c r="A33" s="6"/>
      <c r="B33" s="1542"/>
      <c r="C33" s="70" t="s">
        <v>1465</v>
      </c>
      <c r="D33" s="65"/>
      <c r="E33" s="65"/>
      <c r="F33" s="65"/>
      <c r="G33" s="65"/>
      <c r="H33" s="65"/>
      <c r="I33" s="65"/>
      <c r="J33" s="65"/>
      <c r="K33" s="65"/>
      <c r="L33" s="65" t="s">
        <v>1433</v>
      </c>
      <c r="M33" s="65"/>
      <c r="N33" s="65"/>
      <c r="O33" s="70"/>
    </row>
    <row r="34" spans="1:15" s="31" customFormat="1" ht="13.2">
      <c r="A34" s="6"/>
      <c r="B34" s="1542"/>
      <c r="C34" s="70" t="s">
        <v>1466</v>
      </c>
      <c r="D34" s="65"/>
      <c r="E34" s="65"/>
      <c r="F34" s="65" t="s">
        <v>1433</v>
      </c>
      <c r="G34" s="65"/>
      <c r="H34" s="65"/>
      <c r="I34" s="65"/>
      <c r="J34" s="65"/>
      <c r="K34" s="65"/>
      <c r="L34" s="65"/>
      <c r="M34" s="65"/>
      <c r="N34" s="65"/>
      <c r="O34" s="70"/>
    </row>
    <row r="35" spans="1:15" s="31" customFormat="1">
      <c r="A35"/>
      <c r="B35" s="1543"/>
      <c r="C35" s="70" t="s">
        <v>1467</v>
      </c>
      <c r="D35" s="65"/>
      <c r="E35" s="65"/>
      <c r="F35" s="65"/>
      <c r="G35" s="65"/>
      <c r="H35" s="65"/>
      <c r="I35" s="65"/>
      <c r="J35" s="65"/>
      <c r="K35" s="65"/>
      <c r="L35" s="65" t="s">
        <v>1433</v>
      </c>
      <c r="M35" s="65"/>
      <c r="N35" s="65"/>
      <c r="O35" s="70"/>
    </row>
    <row r="36" spans="1:15" s="31" customFormat="1">
      <c r="A36"/>
      <c r="B36" s="130"/>
      <c r="C36" s="70" t="s">
        <v>1468</v>
      </c>
      <c r="D36" s="65"/>
      <c r="E36" s="65"/>
      <c r="F36" s="65" t="s">
        <v>1433</v>
      </c>
      <c r="G36" s="65"/>
      <c r="H36" s="65"/>
      <c r="I36" s="65"/>
      <c r="J36" s="65"/>
      <c r="K36" s="65"/>
      <c r="L36" s="65"/>
      <c r="M36" s="65"/>
      <c r="N36" s="65"/>
      <c r="O36" s="70"/>
    </row>
    <row r="37" spans="1:15" s="31" customFormat="1">
      <c r="A37"/>
      <c r="B37" s="1541" t="s">
        <v>1469</v>
      </c>
      <c r="C37" s="70" t="s">
        <v>1470</v>
      </c>
      <c r="D37" s="65"/>
      <c r="E37" s="65"/>
      <c r="F37" s="65"/>
      <c r="G37" s="65"/>
      <c r="H37" s="65"/>
      <c r="I37" s="65"/>
      <c r="J37" s="65"/>
      <c r="K37" s="65"/>
      <c r="L37" s="65"/>
      <c r="M37" s="65" t="s">
        <v>1433</v>
      </c>
      <c r="N37" s="65"/>
      <c r="O37" s="70"/>
    </row>
    <row r="38" spans="1:15" s="31" customFormat="1">
      <c r="A38"/>
      <c r="B38" s="1543"/>
      <c r="C38" s="70" t="s">
        <v>1471</v>
      </c>
      <c r="D38" s="65"/>
      <c r="E38" s="65"/>
      <c r="F38" s="65"/>
      <c r="G38" s="65"/>
      <c r="H38" s="65"/>
      <c r="I38" s="65"/>
      <c r="J38" s="65"/>
      <c r="K38" s="65"/>
      <c r="L38" s="65"/>
      <c r="M38" s="65" t="s">
        <v>1433</v>
      </c>
      <c r="N38" s="65"/>
      <c r="O38" s="70"/>
    </row>
    <row r="39" spans="1:15" s="31" customFormat="1">
      <c r="A39"/>
      <c r="B39" s="1541" t="s">
        <v>789</v>
      </c>
      <c r="C39" s="70" t="s">
        <v>1472</v>
      </c>
      <c r="D39" s="65" t="s">
        <v>1433</v>
      </c>
      <c r="E39" s="65"/>
      <c r="F39" s="65"/>
      <c r="G39" s="65"/>
      <c r="H39" s="65"/>
      <c r="I39" s="65"/>
      <c r="J39" s="65"/>
      <c r="K39" s="65"/>
      <c r="L39" s="65"/>
      <c r="M39" s="65"/>
      <c r="N39" s="65"/>
      <c r="O39" s="65"/>
    </row>
    <row r="40" spans="1:15" s="31" customFormat="1">
      <c r="A40"/>
      <c r="B40" s="1542"/>
      <c r="C40" s="70" t="s">
        <v>1473</v>
      </c>
      <c r="D40" s="65"/>
      <c r="E40" s="65"/>
      <c r="F40" s="65"/>
      <c r="G40" s="65"/>
      <c r="H40" s="65"/>
      <c r="I40" s="65"/>
      <c r="J40" s="65"/>
      <c r="K40" s="65"/>
      <c r="L40" s="65"/>
      <c r="M40" s="65"/>
      <c r="N40" s="65" t="s">
        <v>1433</v>
      </c>
      <c r="O40" s="70" t="s">
        <v>1464</v>
      </c>
    </row>
    <row r="41" spans="1:15" s="31" customFormat="1">
      <c r="A41"/>
      <c r="B41" s="1543"/>
      <c r="C41" s="70" t="s">
        <v>1474</v>
      </c>
      <c r="D41" s="65" t="s">
        <v>1433</v>
      </c>
      <c r="E41" s="65"/>
      <c r="F41" s="65" t="s">
        <v>1433</v>
      </c>
      <c r="G41" s="65"/>
      <c r="H41" s="65"/>
      <c r="I41" s="65"/>
      <c r="J41" s="65"/>
      <c r="K41" s="65"/>
      <c r="L41" s="65"/>
      <c r="M41" s="65"/>
      <c r="N41" s="65"/>
      <c r="O41" s="70"/>
    </row>
    <row r="42" spans="1:15" s="31" customFormat="1" ht="29.1" customHeight="1">
      <c r="A42"/>
      <c r="B42" s="1541" t="s">
        <v>790</v>
      </c>
      <c r="C42" s="70" t="s">
        <v>1475</v>
      </c>
      <c r="D42" s="65" t="s">
        <v>1433</v>
      </c>
      <c r="E42" s="65"/>
      <c r="F42" s="65" t="s">
        <v>1433</v>
      </c>
      <c r="G42" s="65"/>
      <c r="H42" s="65"/>
      <c r="I42" s="65"/>
      <c r="J42" s="65"/>
      <c r="K42" s="65"/>
      <c r="L42" s="65"/>
      <c r="M42" s="65"/>
      <c r="N42" s="65"/>
      <c r="O42" s="70"/>
    </row>
    <row r="43" spans="1:15" s="31" customFormat="1" ht="29.1" customHeight="1">
      <c r="A43"/>
      <c r="B43" s="1542"/>
      <c r="C43" s="70" t="s">
        <v>1476</v>
      </c>
      <c r="D43" s="65"/>
      <c r="E43" s="65"/>
      <c r="F43" s="65" t="s">
        <v>1433</v>
      </c>
      <c r="G43" s="65"/>
      <c r="H43" s="65"/>
      <c r="I43" s="65"/>
      <c r="J43" s="65"/>
      <c r="K43" s="65"/>
      <c r="L43" s="65"/>
      <c r="M43" s="65"/>
      <c r="N43" s="65"/>
      <c r="O43" s="70"/>
    </row>
    <row r="44" spans="1:15" s="31" customFormat="1" ht="29.1" customHeight="1">
      <c r="A44"/>
      <c r="B44" s="1543"/>
      <c r="C44" s="70" t="s">
        <v>1477</v>
      </c>
      <c r="D44" s="65"/>
      <c r="E44" s="65"/>
      <c r="F44" s="65" t="s">
        <v>1433</v>
      </c>
      <c r="G44" s="65"/>
      <c r="H44" s="65"/>
      <c r="I44" s="65"/>
      <c r="J44" s="65"/>
      <c r="K44" s="65"/>
      <c r="L44" s="65"/>
      <c r="M44" s="65"/>
      <c r="N44" s="65"/>
      <c r="O44" s="70"/>
    </row>
    <row r="45" spans="1:15" s="31" customFormat="1">
      <c r="A45"/>
      <c r="B45" s="1541" t="s">
        <v>792</v>
      </c>
      <c r="C45" s="70" t="s">
        <v>1478</v>
      </c>
      <c r="D45" s="65"/>
      <c r="E45" s="65"/>
      <c r="F45" s="65"/>
      <c r="G45" s="65"/>
      <c r="H45" s="65"/>
      <c r="I45" s="65"/>
      <c r="J45" s="65"/>
      <c r="K45" s="65"/>
      <c r="L45" s="65"/>
      <c r="M45" s="65" t="s">
        <v>1433</v>
      </c>
      <c r="N45" s="70"/>
      <c r="O45" s="70"/>
    </row>
    <row r="46" spans="1:15" s="31" customFormat="1">
      <c r="A46"/>
      <c r="B46" s="1542"/>
      <c r="C46" s="70" t="s">
        <v>1479</v>
      </c>
      <c r="D46" s="65"/>
      <c r="E46" s="65"/>
      <c r="F46" s="65"/>
      <c r="G46" s="65"/>
      <c r="H46" s="65"/>
      <c r="I46" s="65"/>
      <c r="J46" s="65"/>
      <c r="K46" s="65"/>
      <c r="L46" s="65"/>
      <c r="M46" s="65" t="s">
        <v>1433</v>
      </c>
      <c r="N46" s="65"/>
      <c r="O46" s="70"/>
    </row>
    <row r="47" spans="1:15" s="31" customFormat="1">
      <c r="A47"/>
      <c r="B47" s="1542"/>
      <c r="C47" s="70" t="s">
        <v>1480</v>
      </c>
      <c r="D47" s="65"/>
      <c r="E47" s="65"/>
      <c r="F47" s="65"/>
      <c r="G47" s="65"/>
      <c r="H47" s="65"/>
      <c r="I47" s="65"/>
      <c r="J47" s="65"/>
      <c r="K47" s="65"/>
      <c r="L47" s="65"/>
      <c r="M47" s="65"/>
      <c r="N47" s="65" t="s">
        <v>1433</v>
      </c>
      <c r="O47" s="70" t="s">
        <v>1481</v>
      </c>
    </row>
    <row r="48" spans="1:15" s="31" customFormat="1">
      <c r="A48"/>
      <c r="B48" s="1542"/>
      <c r="C48" s="70" t="s">
        <v>1482</v>
      </c>
      <c r="D48" s="65"/>
      <c r="E48" s="65"/>
      <c r="F48" s="65"/>
      <c r="G48" s="65"/>
      <c r="H48" s="65"/>
      <c r="I48" s="65"/>
      <c r="J48" s="65"/>
      <c r="K48" s="65"/>
      <c r="L48" s="65"/>
      <c r="M48" s="65"/>
      <c r="N48" s="65" t="s">
        <v>1433</v>
      </c>
      <c r="O48" s="70" t="s">
        <v>1464</v>
      </c>
    </row>
    <row r="49" spans="1:15" s="31" customFormat="1" ht="29.1" customHeight="1">
      <c r="A49"/>
      <c r="B49" s="1542"/>
      <c r="C49" s="70" t="s">
        <v>1483</v>
      </c>
      <c r="D49" s="65"/>
      <c r="E49" s="65"/>
      <c r="F49" s="65"/>
      <c r="G49" s="65"/>
      <c r="H49" s="65"/>
      <c r="I49" s="65"/>
      <c r="J49" s="65"/>
      <c r="K49" s="65"/>
      <c r="L49" s="65" t="s">
        <v>1433</v>
      </c>
      <c r="M49" s="65"/>
      <c r="N49" s="65"/>
      <c r="O49" s="70"/>
    </row>
    <row r="50" spans="1:15" s="31" customFormat="1" ht="13.2">
      <c r="A50" s="6"/>
      <c r="B50" s="1542"/>
      <c r="C50" s="70" t="s">
        <v>1484</v>
      </c>
      <c r="D50" s="65"/>
      <c r="E50" s="65" t="s">
        <v>1433</v>
      </c>
      <c r="F50" s="65"/>
      <c r="G50" s="65"/>
      <c r="H50" s="65"/>
      <c r="I50" s="65"/>
      <c r="J50" s="65"/>
      <c r="K50" s="65"/>
      <c r="L50" s="65"/>
      <c r="M50" s="65"/>
      <c r="N50" s="65"/>
      <c r="O50" s="70"/>
    </row>
    <row r="51" spans="1:15" s="31" customFormat="1" ht="29.1" customHeight="1">
      <c r="A51" s="6"/>
      <c r="B51" s="1542"/>
      <c r="C51" s="70" t="s">
        <v>1485</v>
      </c>
      <c r="D51" s="65" t="s">
        <v>1433</v>
      </c>
      <c r="E51" s="65"/>
      <c r="F51" s="65"/>
      <c r="G51" s="65"/>
      <c r="H51" s="65"/>
      <c r="I51" s="65"/>
      <c r="J51" s="65"/>
      <c r="K51" s="65"/>
      <c r="L51" s="65"/>
      <c r="M51" s="65"/>
      <c r="N51" s="65"/>
      <c r="O51" s="70"/>
    </row>
    <row r="52" spans="1:15" s="31" customFormat="1">
      <c r="A52"/>
      <c r="B52" s="1542"/>
      <c r="C52" s="70" t="s">
        <v>1486</v>
      </c>
      <c r="D52" s="65"/>
      <c r="E52" s="65"/>
      <c r="F52" s="65"/>
      <c r="G52" s="65"/>
      <c r="H52" s="65"/>
      <c r="I52" s="65"/>
      <c r="J52" s="65"/>
      <c r="K52" s="65"/>
      <c r="L52" s="65"/>
      <c r="M52" s="65"/>
      <c r="N52" s="65" t="s">
        <v>1433</v>
      </c>
      <c r="O52" s="70" t="s">
        <v>1487</v>
      </c>
    </row>
    <row r="53" spans="1:15" s="31" customFormat="1" ht="29.1" customHeight="1">
      <c r="A53"/>
      <c r="B53" s="1542"/>
      <c r="C53" s="70" t="s">
        <v>1488</v>
      </c>
      <c r="D53" s="65"/>
      <c r="E53" s="65"/>
      <c r="F53" s="65"/>
      <c r="G53" s="65"/>
      <c r="H53" s="65"/>
      <c r="I53" s="65"/>
      <c r="J53" s="65"/>
      <c r="K53" s="65"/>
      <c r="L53" s="65"/>
      <c r="M53" s="65"/>
      <c r="N53" s="65" t="s">
        <v>1433</v>
      </c>
      <c r="O53" s="70" t="s">
        <v>1489</v>
      </c>
    </row>
    <row r="54" spans="1:15" s="31" customFormat="1">
      <c r="A54"/>
      <c r="B54" s="1542"/>
      <c r="C54" s="70" t="s">
        <v>1490</v>
      </c>
      <c r="D54" s="65"/>
      <c r="E54" s="65" t="s">
        <v>1433</v>
      </c>
      <c r="F54" s="65"/>
      <c r="G54" s="65"/>
      <c r="H54" s="65"/>
      <c r="I54" s="65"/>
      <c r="J54" s="65"/>
      <c r="K54" s="65"/>
      <c r="L54" s="65"/>
      <c r="M54" s="65"/>
      <c r="N54" s="65"/>
      <c r="O54" s="70"/>
    </row>
    <row r="55" spans="1:15" s="31" customFormat="1">
      <c r="A55"/>
      <c r="B55" s="1542"/>
      <c r="C55" s="70" t="s">
        <v>1491</v>
      </c>
      <c r="D55" s="65" t="s">
        <v>1433</v>
      </c>
      <c r="E55" s="65"/>
      <c r="F55" s="65"/>
      <c r="G55" s="65"/>
      <c r="H55" s="65"/>
      <c r="I55" s="65"/>
      <c r="J55" s="65"/>
      <c r="K55" s="65"/>
      <c r="L55" s="65"/>
      <c r="M55" s="65"/>
      <c r="N55" s="65"/>
      <c r="O55" s="70"/>
    </row>
    <row r="56" spans="1:15" s="31" customFormat="1">
      <c r="A56"/>
      <c r="B56" s="1543"/>
      <c r="C56" s="70" t="s">
        <v>1492</v>
      </c>
      <c r="D56" s="65" t="s">
        <v>1433</v>
      </c>
      <c r="E56" s="65"/>
      <c r="F56" s="65"/>
      <c r="G56" s="65"/>
      <c r="H56" s="65"/>
      <c r="I56" s="65"/>
      <c r="J56" s="65"/>
      <c r="K56" s="65"/>
      <c r="L56" s="65"/>
      <c r="M56" s="65"/>
      <c r="N56" s="65"/>
      <c r="O56" s="70"/>
    </row>
    <row r="57" spans="1:15" s="31" customFormat="1">
      <c r="A57"/>
      <c r="B57" s="1541" t="s">
        <v>215</v>
      </c>
      <c r="C57" s="70" t="s">
        <v>1493</v>
      </c>
      <c r="D57" s="65"/>
      <c r="E57" s="65"/>
      <c r="F57" s="65"/>
      <c r="G57" s="65"/>
      <c r="H57" s="65"/>
      <c r="I57" s="65"/>
      <c r="J57" s="65"/>
      <c r="K57" s="65"/>
      <c r="L57" s="65" t="s">
        <v>1433</v>
      </c>
      <c r="M57" s="65"/>
      <c r="N57" s="65"/>
      <c r="O57" s="70"/>
    </row>
    <row r="58" spans="1:15" s="31" customFormat="1">
      <c r="A58"/>
      <c r="B58" s="1542"/>
      <c r="C58" s="70" t="s">
        <v>1494</v>
      </c>
      <c r="D58" s="65"/>
      <c r="E58" s="65"/>
      <c r="F58" s="65"/>
      <c r="G58" s="65"/>
      <c r="H58" s="65"/>
      <c r="I58" s="65"/>
      <c r="J58" s="65"/>
      <c r="K58" s="65"/>
      <c r="L58" s="65" t="s">
        <v>1433</v>
      </c>
      <c r="M58" s="65"/>
      <c r="N58" s="65"/>
      <c r="O58" s="70"/>
    </row>
    <row r="59" spans="1:15" s="31" customFormat="1">
      <c r="A59"/>
      <c r="B59" s="1542"/>
      <c r="C59" s="70" t="s">
        <v>1495</v>
      </c>
      <c r="D59" s="65"/>
      <c r="E59" s="65"/>
      <c r="F59" s="65"/>
      <c r="G59" s="65"/>
      <c r="H59" s="65"/>
      <c r="I59" s="65"/>
      <c r="J59" s="65"/>
      <c r="K59" s="65"/>
      <c r="L59" s="65"/>
      <c r="M59" s="65" t="s">
        <v>1433</v>
      </c>
      <c r="N59" s="65"/>
      <c r="O59" s="70"/>
    </row>
    <row r="60" spans="1:15" s="31" customFormat="1" ht="13.2">
      <c r="A60" s="6"/>
      <c r="B60" s="1542"/>
      <c r="C60" s="70" t="s">
        <v>1496</v>
      </c>
      <c r="D60" s="65"/>
      <c r="E60" s="65"/>
      <c r="F60" s="65"/>
      <c r="G60" s="65"/>
      <c r="H60" s="65"/>
      <c r="I60" s="65"/>
      <c r="J60" s="65"/>
      <c r="K60" s="65"/>
      <c r="L60" s="65" t="s">
        <v>1433</v>
      </c>
      <c r="M60" s="65"/>
      <c r="N60" s="65"/>
      <c r="O60" s="70"/>
    </row>
    <row r="61" spans="1:15" s="31" customFormat="1" ht="13.2">
      <c r="A61" s="6"/>
      <c r="B61" s="1542"/>
      <c r="C61" s="70" t="s">
        <v>1497</v>
      </c>
      <c r="D61" s="65"/>
      <c r="E61" s="65"/>
      <c r="F61" s="65"/>
      <c r="G61" s="65"/>
      <c r="H61" s="65"/>
      <c r="I61" s="65"/>
      <c r="J61" s="65"/>
      <c r="K61" s="65"/>
      <c r="L61" s="65" t="s">
        <v>1433</v>
      </c>
      <c r="M61" s="65"/>
      <c r="N61" s="65"/>
      <c r="O61" s="70"/>
    </row>
    <row r="62" spans="1:15" s="31" customFormat="1" ht="13.2">
      <c r="A62" s="6"/>
      <c r="B62" s="1542"/>
      <c r="C62" s="70" t="s">
        <v>1498</v>
      </c>
      <c r="D62" s="65"/>
      <c r="E62" s="65"/>
      <c r="F62" s="65"/>
      <c r="G62" s="65"/>
      <c r="H62" s="65"/>
      <c r="I62" s="65"/>
      <c r="J62" s="65"/>
      <c r="K62" s="65"/>
      <c r="L62" s="65"/>
      <c r="M62" s="65" t="s">
        <v>1433</v>
      </c>
      <c r="N62" s="65"/>
      <c r="O62" s="70"/>
    </row>
    <row r="63" spans="1:15" s="31" customFormat="1" ht="13.2">
      <c r="A63" s="6"/>
      <c r="B63" s="1542"/>
      <c r="C63" s="70" t="s">
        <v>1499</v>
      </c>
      <c r="D63" s="65"/>
      <c r="E63" s="65"/>
      <c r="F63" s="65"/>
      <c r="G63" s="65"/>
      <c r="H63" s="65"/>
      <c r="I63" s="65"/>
      <c r="J63" s="65"/>
      <c r="K63" s="65"/>
      <c r="L63" s="65"/>
      <c r="M63" s="65" t="s">
        <v>1433</v>
      </c>
      <c r="N63" s="65"/>
      <c r="O63" s="70"/>
    </row>
    <row r="64" spans="1:15" s="31" customFormat="1" ht="13.2">
      <c r="A64" s="6"/>
      <c r="B64" s="1542"/>
      <c r="C64" s="70" t="s">
        <v>1500</v>
      </c>
      <c r="D64" s="65"/>
      <c r="E64" s="65"/>
      <c r="F64" s="65"/>
      <c r="G64" s="65"/>
      <c r="H64" s="65"/>
      <c r="I64" s="65"/>
      <c r="J64" s="65"/>
      <c r="K64" s="65"/>
      <c r="L64" s="65"/>
      <c r="M64" s="65"/>
      <c r="N64" s="65" t="s">
        <v>1433</v>
      </c>
      <c r="O64" s="70" t="s">
        <v>1501</v>
      </c>
    </row>
    <row r="65" spans="1:15" s="31" customFormat="1" ht="13.2">
      <c r="A65" s="6"/>
      <c r="B65" s="1542"/>
      <c r="C65" s="70" t="s">
        <v>1502</v>
      </c>
      <c r="D65" s="65"/>
      <c r="E65" s="65"/>
      <c r="F65" s="65"/>
      <c r="G65" s="65"/>
      <c r="H65" s="65"/>
      <c r="I65" s="65"/>
      <c r="J65" s="65"/>
      <c r="K65" s="65"/>
      <c r="L65" s="65"/>
      <c r="M65" s="65" t="s">
        <v>1433</v>
      </c>
      <c r="N65" s="65"/>
      <c r="O65" s="70"/>
    </row>
    <row r="66" spans="1:15" s="31" customFormat="1" ht="13.2">
      <c r="A66" s="6"/>
      <c r="B66" s="1542"/>
      <c r="C66" s="70" t="s">
        <v>1503</v>
      </c>
      <c r="D66" s="65"/>
      <c r="E66" s="65"/>
      <c r="F66" s="65"/>
      <c r="G66" s="65"/>
      <c r="H66" s="65"/>
      <c r="I66" s="65"/>
      <c r="J66" s="65"/>
      <c r="K66" s="65"/>
      <c r="L66" s="65"/>
      <c r="M66" s="65" t="s">
        <v>1433</v>
      </c>
      <c r="N66" s="65"/>
      <c r="O66" s="70"/>
    </row>
    <row r="67" spans="1:15" s="31" customFormat="1" ht="13.2">
      <c r="A67" s="6"/>
      <c r="B67" s="1542"/>
      <c r="C67" s="70" t="s">
        <v>1504</v>
      </c>
      <c r="D67" s="65"/>
      <c r="E67" s="65"/>
      <c r="F67" s="65"/>
      <c r="G67" s="65"/>
      <c r="H67" s="65"/>
      <c r="I67" s="65"/>
      <c r="J67" s="65"/>
      <c r="K67" s="65"/>
      <c r="L67" s="65" t="s">
        <v>1433</v>
      </c>
      <c r="M67" s="65"/>
      <c r="N67" s="65"/>
      <c r="O67" s="70"/>
    </row>
    <row r="68" spans="1:15" s="31" customFormat="1">
      <c r="A68"/>
      <c r="B68" s="1542"/>
      <c r="C68" s="70" t="s">
        <v>1505</v>
      </c>
      <c r="D68" s="65"/>
      <c r="E68" s="65"/>
      <c r="F68" s="65"/>
      <c r="G68" s="65"/>
      <c r="H68" s="65"/>
      <c r="I68" s="65"/>
      <c r="J68" s="65"/>
      <c r="K68" s="65"/>
      <c r="L68" s="65"/>
      <c r="M68" s="65" t="s">
        <v>1433</v>
      </c>
      <c r="N68" s="65"/>
      <c r="O68" s="70"/>
    </row>
    <row r="69" spans="1:15" s="31" customFormat="1" ht="29.1" customHeight="1">
      <c r="A69"/>
      <c r="B69" s="1542"/>
      <c r="C69" s="70" t="s">
        <v>1506</v>
      </c>
      <c r="D69" s="65"/>
      <c r="E69" s="65"/>
      <c r="F69" s="65"/>
      <c r="G69" s="65"/>
      <c r="H69" s="65"/>
      <c r="I69" s="65"/>
      <c r="J69" s="65"/>
      <c r="K69" s="65" t="s">
        <v>1433</v>
      </c>
      <c r="L69" s="65"/>
      <c r="M69" s="65"/>
      <c r="N69" s="65"/>
      <c r="O69" s="70"/>
    </row>
    <row r="70" spans="1:15" s="31" customFormat="1">
      <c r="A70"/>
      <c r="B70" s="1542"/>
      <c r="C70" s="70" t="s">
        <v>1507</v>
      </c>
      <c r="D70" s="65"/>
      <c r="E70" s="65"/>
      <c r="F70" s="65"/>
      <c r="G70" s="65" t="s">
        <v>1433</v>
      </c>
      <c r="H70" s="65"/>
      <c r="I70" s="65"/>
      <c r="J70" s="65"/>
      <c r="K70" s="65"/>
      <c r="L70" s="65"/>
      <c r="M70" s="65"/>
      <c r="N70" s="65"/>
      <c r="O70" s="70"/>
    </row>
    <row r="71" spans="1:15" s="31" customFormat="1">
      <c r="A71"/>
      <c r="B71" s="1542"/>
      <c r="C71" s="70" t="s">
        <v>1508</v>
      </c>
      <c r="D71" s="65"/>
      <c r="E71" s="65"/>
      <c r="F71" s="65"/>
      <c r="G71" s="65"/>
      <c r="H71" s="65"/>
      <c r="I71" s="65"/>
      <c r="J71" s="65"/>
      <c r="K71" s="65"/>
      <c r="L71" s="65"/>
      <c r="M71" s="65" t="s">
        <v>1433</v>
      </c>
      <c r="N71" s="65"/>
      <c r="O71" s="70"/>
    </row>
    <row r="72" spans="1:15" s="31" customFormat="1" ht="13.2">
      <c r="A72" s="6"/>
      <c r="B72" s="1542"/>
      <c r="C72" s="70" t="s">
        <v>1509</v>
      </c>
      <c r="D72" s="65"/>
      <c r="E72" s="65"/>
      <c r="F72" s="65"/>
      <c r="G72" s="65"/>
      <c r="H72" s="65"/>
      <c r="I72" s="65"/>
      <c r="J72" s="65"/>
      <c r="K72" s="65"/>
      <c r="L72" s="65"/>
      <c r="M72" s="65" t="s">
        <v>1433</v>
      </c>
      <c r="N72" s="65"/>
      <c r="O72" s="70"/>
    </row>
    <row r="73" spans="1:15" s="31" customFormat="1" ht="13.2">
      <c r="A73" s="6"/>
      <c r="B73" s="1542"/>
      <c r="C73" s="70" t="s">
        <v>1510</v>
      </c>
      <c r="D73" s="65"/>
      <c r="E73" s="65"/>
      <c r="F73" s="65"/>
      <c r="G73" s="65"/>
      <c r="H73" s="65"/>
      <c r="I73" s="65"/>
      <c r="J73" s="65"/>
      <c r="K73" s="65"/>
      <c r="L73" s="65"/>
      <c r="M73" s="65" t="s">
        <v>1433</v>
      </c>
      <c r="N73" s="65"/>
      <c r="O73" s="70"/>
    </row>
    <row r="74" spans="1:15" s="31" customFormat="1" ht="13.2">
      <c r="A74" s="6"/>
      <c r="B74" s="1542"/>
      <c r="C74" s="70" t="s">
        <v>1511</v>
      </c>
      <c r="D74" s="65"/>
      <c r="E74" s="65"/>
      <c r="F74" s="65"/>
      <c r="G74" s="65"/>
      <c r="H74" s="65"/>
      <c r="I74" s="65"/>
      <c r="J74" s="65"/>
      <c r="K74" s="65"/>
      <c r="L74" s="65"/>
      <c r="M74" s="65" t="s">
        <v>1433</v>
      </c>
      <c r="N74" s="65"/>
      <c r="O74" s="70"/>
    </row>
    <row r="75" spans="1:15" s="31" customFormat="1" ht="13.2">
      <c r="A75" s="6"/>
      <c r="B75" s="1542"/>
      <c r="C75" s="70" t="s">
        <v>1512</v>
      </c>
      <c r="D75" s="65"/>
      <c r="E75" s="65"/>
      <c r="F75" s="65"/>
      <c r="G75" s="65"/>
      <c r="H75" s="65"/>
      <c r="I75" s="65"/>
      <c r="J75" s="65"/>
      <c r="K75" s="65"/>
      <c r="L75" s="65"/>
      <c r="M75" s="65" t="s">
        <v>1433</v>
      </c>
      <c r="N75" s="65"/>
      <c r="O75" s="70"/>
    </row>
    <row r="76" spans="1:15" s="31" customFormat="1" ht="13.2">
      <c r="A76" s="6"/>
      <c r="B76" s="1542"/>
      <c r="C76" s="70" t="s">
        <v>1513</v>
      </c>
      <c r="D76" s="65"/>
      <c r="E76" s="65"/>
      <c r="F76" s="65"/>
      <c r="G76" s="65"/>
      <c r="H76" s="65"/>
      <c r="I76" s="65"/>
      <c r="J76" s="65"/>
      <c r="K76" s="65"/>
      <c r="L76" s="65" t="s">
        <v>1433</v>
      </c>
      <c r="M76" s="65"/>
      <c r="N76" s="65"/>
      <c r="O76" s="70"/>
    </row>
    <row r="77" spans="1:15" s="31" customFormat="1" ht="13.2">
      <c r="A77" s="6"/>
      <c r="B77" s="1542"/>
      <c r="C77" s="70" t="s">
        <v>1514</v>
      </c>
      <c r="D77" s="65"/>
      <c r="E77" s="65"/>
      <c r="F77" s="65"/>
      <c r="G77" s="65"/>
      <c r="H77" s="65"/>
      <c r="I77" s="65"/>
      <c r="J77" s="65"/>
      <c r="K77" s="65"/>
      <c r="L77" s="65"/>
      <c r="M77" s="65" t="s">
        <v>1433</v>
      </c>
      <c r="N77" s="65"/>
      <c r="O77" s="70"/>
    </row>
    <row r="78" spans="1:15" s="31" customFormat="1" ht="29.1" customHeight="1">
      <c r="A78" s="6"/>
      <c r="B78" s="1542"/>
      <c r="C78" s="70" t="s">
        <v>1515</v>
      </c>
      <c r="D78" s="65"/>
      <c r="E78" s="65"/>
      <c r="F78" s="65"/>
      <c r="G78" s="65"/>
      <c r="H78" s="65"/>
      <c r="I78" s="65"/>
      <c r="J78" s="65"/>
      <c r="K78" s="65"/>
      <c r="L78" s="65" t="s">
        <v>1433</v>
      </c>
      <c r="M78" s="65"/>
      <c r="N78" s="65"/>
      <c r="O78" s="70"/>
    </row>
    <row r="79" spans="1:15" s="31" customFormat="1">
      <c r="A79"/>
      <c r="B79" s="1542"/>
      <c r="C79" s="70" t="s">
        <v>1516</v>
      </c>
      <c r="D79" s="65"/>
      <c r="E79" s="65"/>
      <c r="F79" s="65"/>
      <c r="G79" s="65"/>
      <c r="H79" s="65"/>
      <c r="I79" s="65"/>
      <c r="J79" s="65"/>
      <c r="K79" s="65"/>
      <c r="L79" s="65" t="s">
        <v>1433</v>
      </c>
      <c r="M79" s="65"/>
      <c r="N79" s="65"/>
      <c r="O79" s="70"/>
    </row>
    <row r="80" spans="1:15" s="31" customFormat="1" ht="29.1" customHeight="1">
      <c r="A80"/>
      <c r="B80" s="1542"/>
      <c r="C80" s="70" t="s">
        <v>1517</v>
      </c>
      <c r="D80" s="65" t="s">
        <v>1433</v>
      </c>
      <c r="E80" s="65"/>
      <c r="F80" s="65"/>
      <c r="G80" s="65"/>
      <c r="H80" s="65"/>
      <c r="I80" s="65"/>
      <c r="J80" s="65"/>
      <c r="K80" s="65"/>
      <c r="L80" s="65"/>
      <c r="M80" s="65"/>
      <c r="N80" s="65"/>
      <c r="O80" s="70"/>
    </row>
    <row r="81" spans="1:15" s="31" customFormat="1" ht="29.1" customHeight="1">
      <c r="A81"/>
      <c r="B81" s="1542"/>
      <c r="C81" s="70" t="s">
        <v>1518</v>
      </c>
      <c r="D81" s="65"/>
      <c r="E81" s="65"/>
      <c r="F81" s="65"/>
      <c r="G81" s="65"/>
      <c r="H81" s="65"/>
      <c r="I81" s="65"/>
      <c r="J81" s="65"/>
      <c r="K81" s="65"/>
      <c r="L81" s="65" t="s">
        <v>1433</v>
      </c>
      <c r="M81" s="65"/>
      <c r="N81" s="65"/>
      <c r="O81" s="70"/>
    </row>
    <row r="82" spans="1:15" s="31" customFormat="1" ht="29.1" customHeight="1">
      <c r="A82"/>
      <c r="B82" s="1542"/>
      <c r="C82" s="70" t="s">
        <v>1519</v>
      </c>
      <c r="D82" s="65"/>
      <c r="E82" s="65"/>
      <c r="F82" s="65"/>
      <c r="G82" s="65"/>
      <c r="H82" s="65"/>
      <c r="I82" s="65"/>
      <c r="J82" s="65"/>
      <c r="K82" s="65"/>
      <c r="L82" s="65"/>
      <c r="M82" s="65" t="s">
        <v>1433</v>
      </c>
      <c r="N82" s="65"/>
      <c r="O82" s="70"/>
    </row>
    <row r="83" spans="1:15" s="31" customFormat="1">
      <c r="A83"/>
      <c r="B83" s="1542"/>
      <c r="C83" s="70" t="s">
        <v>1520</v>
      </c>
      <c r="D83" s="65"/>
      <c r="E83" s="65"/>
      <c r="F83" s="65"/>
      <c r="G83" s="65"/>
      <c r="H83" s="65"/>
      <c r="I83" s="65"/>
      <c r="J83" s="65"/>
      <c r="K83" s="65"/>
      <c r="L83" s="65" t="s">
        <v>1433</v>
      </c>
      <c r="M83" s="65"/>
      <c r="N83" s="65"/>
      <c r="O83" s="70"/>
    </row>
    <row r="84" spans="1:15" s="31" customFormat="1" ht="29.1" customHeight="1">
      <c r="A84"/>
      <c r="B84" s="1542"/>
      <c r="C84" s="70" t="s">
        <v>1521</v>
      </c>
      <c r="D84" s="65"/>
      <c r="E84" s="65"/>
      <c r="F84" s="65"/>
      <c r="G84" s="65"/>
      <c r="H84" s="65"/>
      <c r="I84" s="65"/>
      <c r="J84" s="65"/>
      <c r="K84" s="65"/>
      <c r="L84" s="65"/>
      <c r="M84" s="65" t="s">
        <v>1433</v>
      </c>
      <c r="N84" s="65"/>
      <c r="O84" s="70"/>
    </row>
    <row r="85" spans="1:15" s="31" customFormat="1">
      <c r="A85"/>
      <c r="B85" s="1542"/>
      <c r="C85" s="70" t="s">
        <v>1522</v>
      </c>
      <c r="D85" s="65"/>
      <c r="E85" s="65"/>
      <c r="F85" s="65"/>
      <c r="G85" s="65"/>
      <c r="H85" s="65"/>
      <c r="I85" s="65"/>
      <c r="J85" s="65"/>
      <c r="K85" s="65"/>
      <c r="L85" s="65"/>
      <c r="M85" s="65" t="s">
        <v>1433</v>
      </c>
      <c r="N85" s="65"/>
      <c r="O85" s="70"/>
    </row>
    <row r="86" spans="1:15" s="31" customFormat="1">
      <c r="A86"/>
      <c r="B86" s="1542"/>
      <c r="C86" s="70" t="s">
        <v>1523</v>
      </c>
      <c r="D86" s="65"/>
      <c r="E86" s="65"/>
      <c r="F86" s="65"/>
      <c r="G86" s="65"/>
      <c r="H86" s="65"/>
      <c r="I86" s="65"/>
      <c r="J86" s="65"/>
      <c r="K86" s="65"/>
      <c r="L86" s="65"/>
      <c r="M86" s="65" t="s">
        <v>1433</v>
      </c>
      <c r="N86" s="65"/>
      <c r="O86" s="70"/>
    </row>
    <row r="87" spans="1:15" s="31" customFormat="1">
      <c r="A87"/>
      <c r="B87" s="1542"/>
      <c r="C87" s="70" t="s">
        <v>1524</v>
      </c>
      <c r="D87" s="65"/>
      <c r="E87" s="65"/>
      <c r="F87" s="65"/>
      <c r="G87" s="65"/>
      <c r="H87" s="65"/>
      <c r="I87" s="65"/>
      <c r="J87" s="65"/>
      <c r="K87" s="65"/>
      <c r="L87" s="65"/>
      <c r="M87" s="65" t="s">
        <v>1433</v>
      </c>
      <c r="N87" s="65"/>
      <c r="O87" s="70"/>
    </row>
    <row r="88" spans="1:15" s="31" customFormat="1" ht="29.1" customHeight="1">
      <c r="A88"/>
      <c r="B88" s="1542"/>
      <c r="C88" s="70" t="s">
        <v>1525</v>
      </c>
      <c r="D88" s="65"/>
      <c r="E88" s="65"/>
      <c r="F88" s="65"/>
      <c r="G88" s="65"/>
      <c r="H88" s="65"/>
      <c r="I88" s="65"/>
      <c r="J88" s="65"/>
      <c r="K88" s="65"/>
      <c r="L88" s="65"/>
      <c r="M88" s="65"/>
      <c r="N88" s="65" t="s">
        <v>1433</v>
      </c>
      <c r="O88" s="70" t="s">
        <v>1526</v>
      </c>
    </row>
    <row r="89" spans="1:15" s="31" customFormat="1">
      <c r="A89"/>
      <c r="B89" s="1542"/>
      <c r="C89" s="70" t="s">
        <v>1527</v>
      </c>
      <c r="D89" s="65"/>
      <c r="E89" s="65"/>
      <c r="F89" s="65"/>
      <c r="G89" s="65"/>
      <c r="H89" s="65"/>
      <c r="I89" s="65"/>
      <c r="J89" s="65"/>
      <c r="K89" s="65"/>
      <c r="L89" s="65"/>
      <c r="M89" s="65" t="s">
        <v>1433</v>
      </c>
      <c r="N89" s="65"/>
      <c r="O89" s="70"/>
    </row>
    <row r="90" spans="1:15" s="31" customFormat="1">
      <c r="A90"/>
      <c r="B90" s="1542"/>
      <c r="C90" s="70" t="s">
        <v>1528</v>
      </c>
      <c r="D90" s="65"/>
      <c r="E90" s="65"/>
      <c r="F90" s="65"/>
      <c r="G90" s="65"/>
      <c r="H90" s="65"/>
      <c r="I90" s="65"/>
      <c r="J90" s="65"/>
      <c r="K90" s="65"/>
      <c r="L90" s="65" t="s">
        <v>1433</v>
      </c>
      <c r="M90" s="65"/>
      <c r="N90" s="65"/>
      <c r="O90" s="70"/>
    </row>
    <row r="91" spans="1:15" s="31" customFormat="1">
      <c r="A91"/>
      <c r="B91" s="1542"/>
      <c r="C91" s="70" t="s">
        <v>1529</v>
      </c>
      <c r="D91" s="65"/>
      <c r="E91" s="65"/>
      <c r="F91" s="65"/>
      <c r="G91" s="65"/>
      <c r="H91" s="65"/>
      <c r="I91" s="65"/>
      <c r="J91" s="65"/>
      <c r="K91" s="65"/>
      <c r="L91" s="65"/>
      <c r="M91" s="65" t="s">
        <v>1433</v>
      </c>
      <c r="N91" s="65"/>
      <c r="O91" s="70"/>
    </row>
    <row r="92" spans="1:15" s="31" customFormat="1">
      <c r="A92"/>
      <c r="B92" s="1542"/>
      <c r="C92" s="70" t="s">
        <v>1530</v>
      </c>
      <c r="D92" s="65"/>
      <c r="E92" s="65"/>
      <c r="F92" s="65"/>
      <c r="G92" s="65"/>
      <c r="H92" s="65"/>
      <c r="I92" s="65"/>
      <c r="J92" s="65"/>
      <c r="K92" s="65"/>
      <c r="L92" s="65"/>
      <c r="M92" s="65" t="s">
        <v>1433</v>
      </c>
      <c r="N92" s="65"/>
      <c r="O92" s="70"/>
    </row>
    <row r="93" spans="1:15" s="31" customFormat="1">
      <c r="A93"/>
      <c r="B93" s="1542"/>
      <c r="C93" s="70" t="s">
        <v>1531</v>
      </c>
      <c r="D93" s="65"/>
      <c r="E93" s="65"/>
      <c r="F93" s="65"/>
      <c r="G93" s="65"/>
      <c r="H93" s="65"/>
      <c r="I93" s="65"/>
      <c r="J93" s="65"/>
      <c r="K93" s="65"/>
      <c r="L93" s="65" t="s">
        <v>1433</v>
      </c>
      <c r="M93" s="65"/>
      <c r="N93" s="65"/>
      <c r="O93" s="70"/>
    </row>
    <row r="94" spans="1:15" s="31" customFormat="1">
      <c r="A94"/>
      <c r="B94" s="1542"/>
      <c r="C94" s="70" t="s">
        <v>1532</v>
      </c>
      <c r="D94" s="65"/>
      <c r="E94" s="65"/>
      <c r="F94" s="65"/>
      <c r="G94" s="65"/>
      <c r="H94" s="65"/>
      <c r="I94" s="65"/>
      <c r="J94" s="65"/>
      <c r="K94" s="65"/>
      <c r="L94" s="65"/>
      <c r="M94" s="65" t="s">
        <v>1433</v>
      </c>
      <c r="N94" s="65"/>
      <c r="O94" s="70"/>
    </row>
    <row r="95" spans="1:15" s="31" customFormat="1" ht="29.1" customHeight="1">
      <c r="A95"/>
      <c r="B95" s="1542"/>
      <c r="C95" s="70" t="s">
        <v>1533</v>
      </c>
      <c r="D95" s="65"/>
      <c r="E95" s="65"/>
      <c r="F95" s="65"/>
      <c r="G95" s="65"/>
      <c r="H95" s="65"/>
      <c r="I95" s="65"/>
      <c r="J95" s="65"/>
      <c r="K95" s="65"/>
      <c r="L95" s="65" t="s">
        <v>1433</v>
      </c>
      <c r="M95" s="65"/>
      <c r="N95" s="65"/>
      <c r="O95" s="70"/>
    </row>
    <row r="96" spans="1:15" s="31" customFormat="1">
      <c r="A96"/>
      <c r="B96" s="1542"/>
      <c r="C96" s="70" t="s">
        <v>1534</v>
      </c>
      <c r="D96" s="65"/>
      <c r="E96" s="65"/>
      <c r="F96" s="65"/>
      <c r="G96" s="65"/>
      <c r="H96" s="65"/>
      <c r="I96" s="65"/>
      <c r="J96" s="65"/>
      <c r="K96" s="65"/>
      <c r="L96" s="65" t="s">
        <v>1433</v>
      </c>
      <c r="M96" s="65"/>
      <c r="N96" s="65"/>
      <c r="O96" s="70"/>
    </row>
    <row r="97" spans="1:15" s="31" customFormat="1">
      <c r="A97"/>
      <c r="B97" s="1542"/>
      <c r="C97" s="70" t="s">
        <v>1535</v>
      </c>
      <c r="D97" s="65"/>
      <c r="E97" s="65"/>
      <c r="F97" s="65"/>
      <c r="G97" s="65"/>
      <c r="H97" s="65"/>
      <c r="I97" s="65"/>
      <c r="J97" s="65"/>
      <c r="K97" s="65"/>
      <c r="L97" s="65" t="s">
        <v>1433</v>
      </c>
      <c r="M97" s="65"/>
      <c r="N97" s="65"/>
      <c r="O97" s="70"/>
    </row>
    <row r="98" spans="1:15" s="31" customFormat="1">
      <c r="A98"/>
      <c r="B98" s="1542"/>
      <c r="C98" s="70" t="s">
        <v>1536</v>
      </c>
      <c r="D98" s="65"/>
      <c r="E98" s="65"/>
      <c r="F98" s="65"/>
      <c r="G98" s="65"/>
      <c r="H98" s="65"/>
      <c r="I98" s="65"/>
      <c r="J98" s="65"/>
      <c r="K98" s="65"/>
      <c r="L98" s="65"/>
      <c r="M98" s="65" t="s">
        <v>1433</v>
      </c>
      <c r="N98" s="65"/>
      <c r="O98" s="70"/>
    </row>
    <row r="99" spans="1:15" s="31" customFormat="1" ht="29.1" customHeight="1">
      <c r="A99"/>
      <c r="B99" s="1542"/>
      <c r="C99" s="70" t="s">
        <v>1537</v>
      </c>
      <c r="D99" s="65"/>
      <c r="E99" s="65"/>
      <c r="F99" s="65"/>
      <c r="G99" s="65"/>
      <c r="H99" s="65"/>
      <c r="I99" s="65"/>
      <c r="J99" s="65"/>
      <c r="K99" s="65"/>
      <c r="L99" s="65"/>
      <c r="M99" s="65" t="s">
        <v>1433</v>
      </c>
      <c r="N99" s="65"/>
      <c r="O99" s="70"/>
    </row>
    <row r="100" spans="1:15" s="31" customFormat="1" ht="29.1" customHeight="1">
      <c r="A100"/>
      <c r="B100" s="1542"/>
      <c r="C100" s="70" t="s">
        <v>1538</v>
      </c>
      <c r="D100" s="65"/>
      <c r="E100" s="65"/>
      <c r="F100" s="65"/>
      <c r="G100" s="65"/>
      <c r="H100" s="65"/>
      <c r="I100" s="65"/>
      <c r="J100" s="65"/>
      <c r="K100" s="65"/>
      <c r="L100" s="65"/>
      <c r="M100" s="65" t="s">
        <v>1433</v>
      </c>
      <c r="N100" s="65"/>
      <c r="O100" s="70"/>
    </row>
    <row r="101" spans="1:15" s="31" customFormat="1">
      <c r="A101"/>
      <c r="B101" s="1542"/>
      <c r="C101" s="70" t="s">
        <v>1539</v>
      </c>
      <c r="D101" s="65" t="s">
        <v>1433</v>
      </c>
      <c r="E101" s="65" t="s">
        <v>1433</v>
      </c>
      <c r="F101" s="65"/>
      <c r="G101" s="65"/>
      <c r="H101" s="65"/>
      <c r="I101" s="65"/>
      <c r="J101" s="65"/>
      <c r="K101" s="65"/>
      <c r="L101" s="65"/>
      <c r="M101" s="65"/>
      <c r="N101" s="65"/>
      <c r="O101" s="70"/>
    </row>
    <row r="102" spans="1:15" s="31" customFormat="1">
      <c r="A102"/>
      <c r="B102" s="1542"/>
      <c r="C102" s="70" t="s">
        <v>1540</v>
      </c>
      <c r="D102" s="65"/>
      <c r="E102" s="65"/>
      <c r="F102" s="65"/>
      <c r="G102" s="65"/>
      <c r="H102" s="65"/>
      <c r="I102" s="65"/>
      <c r="J102" s="65"/>
      <c r="K102" s="65"/>
      <c r="L102" s="65" t="s">
        <v>1433</v>
      </c>
      <c r="M102" s="65"/>
      <c r="N102" s="65"/>
      <c r="O102" s="70"/>
    </row>
    <row r="103" spans="1:15" s="31" customFormat="1">
      <c r="A103"/>
      <c r="B103" s="1542"/>
      <c r="C103" s="70" t="s">
        <v>1541</v>
      </c>
      <c r="D103" s="65"/>
      <c r="E103" s="65"/>
      <c r="F103" s="65"/>
      <c r="G103" s="65"/>
      <c r="H103" s="65"/>
      <c r="I103" s="65"/>
      <c r="J103" s="65"/>
      <c r="K103" s="65"/>
      <c r="L103" s="65"/>
      <c r="M103" s="65" t="s">
        <v>1433</v>
      </c>
      <c r="N103" s="65"/>
      <c r="O103" s="70"/>
    </row>
    <row r="104" spans="1:15" s="31" customFormat="1">
      <c r="A104"/>
      <c r="B104" s="1542"/>
      <c r="C104" s="70" t="s">
        <v>1542</v>
      </c>
      <c r="D104" s="65"/>
      <c r="E104" s="65"/>
      <c r="F104" s="65"/>
      <c r="G104" s="65"/>
      <c r="H104" s="65"/>
      <c r="I104" s="65"/>
      <c r="J104" s="65"/>
      <c r="K104" s="65"/>
      <c r="L104" s="65" t="s">
        <v>1433</v>
      </c>
      <c r="M104" s="65"/>
      <c r="N104" s="65"/>
      <c r="O104" s="70"/>
    </row>
    <row r="105" spans="1:15" s="31" customFormat="1">
      <c r="A105"/>
      <c r="B105" s="1542"/>
      <c r="C105" s="70" t="s">
        <v>1543</v>
      </c>
      <c r="D105" s="65" t="s">
        <v>1433</v>
      </c>
      <c r="E105" s="65" t="s">
        <v>1433</v>
      </c>
      <c r="F105" s="65"/>
      <c r="G105" s="65" t="s">
        <v>1433</v>
      </c>
      <c r="H105" s="65"/>
      <c r="I105" s="65"/>
      <c r="J105" s="65"/>
      <c r="K105" s="65"/>
      <c r="L105" s="65"/>
      <c r="M105" s="65"/>
      <c r="N105" s="65"/>
      <c r="O105" s="70"/>
    </row>
    <row r="106" spans="1:15" s="31" customFormat="1">
      <c r="A106"/>
      <c r="B106" s="1542"/>
      <c r="C106" s="70" t="s">
        <v>1544</v>
      </c>
      <c r="D106" s="65"/>
      <c r="E106" s="65"/>
      <c r="F106" s="65"/>
      <c r="G106" s="65"/>
      <c r="H106" s="65"/>
      <c r="I106" s="65"/>
      <c r="J106" s="65"/>
      <c r="K106" s="65"/>
      <c r="L106" s="65"/>
      <c r="M106" s="65" t="s">
        <v>1433</v>
      </c>
      <c r="N106" s="65"/>
      <c r="O106" s="70"/>
    </row>
    <row r="107" spans="1:15" s="31" customFormat="1">
      <c r="A107"/>
      <c r="B107" s="1542"/>
      <c r="C107" s="70" t="s">
        <v>1545</v>
      </c>
      <c r="D107" s="65"/>
      <c r="E107" s="65"/>
      <c r="F107" s="65"/>
      <c r="G107" s="65"/>
      <c r="H107" s="65"/>
      <c r="I107" s="65"/>
      <c r="J107" s="65"/>
      <c r="K107" s="65"/>
      <c r="L107" s="65"/>
      <c r="M107" s="65" t="s">
        <v>1433</v>
      </c>
      <c r="N107" s="65"/>
      <c r="O107" s="70"/>
    </row>
    <row r="108" spans="1:15" s="31" customFormat="1">
      <c r="A108"/>
      <c r="B108" s="1542"/>
      <c r="C108" s="70" t="s">
        <v>1546</v>
      </c>
      <c r="D108" s="65"/>
      <c r="E108" s="65"/>
      <c r="F108" s="65"/>
      <c r="G108" s="65"/>
      <c r="H108" s="65"/>
      <c r="I108" s="65"/>
      <c r="J108" s="65"/>
      <c r="K108" s="65"/>
      <c r="L108" s="65" t="s">
        <v>1433</v>
      </c>
      <c r="M108" s="65"/>
      <c r="N108" s="65"/>
      <c r="O108" s="70"/>
    </row>
    <row r="109" spans="1:15" s="31" customFormat="1">
      <c r="A109"/>
      <c r="B109" s="1542"/>
      <c r="C109" s="70" t="s">
        <v>1547</v>
      </c>
      <c r="D109" s="65"/>
      <c r="E109" s="65"/>
      <c r="F109" s="65"/>
      <c r="G109" s="65"/>
      <c r="H109" s="65"/>
      <c r="I109" s="65"/>
      <c r="J109" s="65"/>
      <c r="K109" s="65"/>
      <c r="L109" s="65"/>
      <c r="M109" s="65" t="s">
        <v>1433</v>
      </c>
      <c r="N109" s="65"/>
      <c r="O109" s="70"/>
    </row>
    <row r="110" spans="1:15" s="31" customFormat="1">
      <c r="A110"/>
      <c r="B110" s="1542"/>
      <c r="C110" s="70" t="s">
        <v>1548</v>
      </c>
      <c r="D110" s="65"/>
      <c r="E110" s="65"/>
      <c r="F110" s="65"/>
      <c r="G110" s="65"/>
      <c r="H110" s="65"/>
      <c r="I110" s="65"/>
      <c r="J110" s="65"/>
      <c r="K110" s="65"/>
      <c r="L110" s="65" t="s">
        <v>1433</v>
      </c>
      <c r="M110" s="65"/>
      <c r="N110" s="65"/>
      <c r="O110" s="70"/>
    </row>
    <row r="111" spans="1:15" s="31" customFormat="1">
      <c r="A111"/>
      <c r="B111" s="1542"/>
      <c r="C111" s="70" t="s">
        <v>1549</v>
      </c>
      <c r="D111" s="65"/>
      <c r="E111" s="65"/>
      <c r="F111" s="65"/>
      <c r="G111" s="65"/>
      <c r="H111" s="65"/>
      <c r="I111" s="65"/>
      <c r="J111" s="65"/>
      <c r="K111" s="65"/>
      <c r="L111" s="65"/>
      <c r="M111" s="65" t="s">
        <v>1433</v>
      </c>
      <c r="N111" s="65"/>
      <c r="O111" s="70"/>
    </row>
    <row r="112" spans="1:15" s="31" customFormat="1">
      <c r="A112"/>
      <c r="B112" s="1542"/>
      <c r="C112" s="70" t="s">
        <v>1550</v>
      </c>
      <c r="D112" s="65"/>
      <c r="E112" s="65"/>
      <c r="F112" s="65"/>
      <c r="G112" s="65"/>
      <c r="H112" s="65"/>
      <c r="I112" s="65" t="s">
        <v>1433</v>
      </c>
      <c r="J112" s="65"/>
      <c r="K112" s="65"/>
      <c r="L112" s="65" t="s">
        <v>1433</v>
      </c>
      <c r="M112" s="65"/>
      <c r="N112" s="65"/>
      <c r="O112" s="70"/>
    </row>
    <row r="113" spans="1:15" s="31" customFormat="1" ht="29.1" customHeight="1">
      <c r="A113"/>
      <c r="B113" s="1542"/>
      <c r="C113" s="70" t="s">
        <v>1551</v>
      </c>
      <c r="D113" s="65"/>
      <c r="E113" s="65"/>
      <c r="F113" s="65"/>
      <c r="G113" s="65"/>
      <c r="H113" s="65"/>
      <c r="I113" s="65"/>
      <c r="J113" s="65"/>
      <c r="K113" s="65"/>
      <c r="L113" s="65" t="s">
        <v>1433</v>
      </c>
      <c r="M113" s="65"/>
      <c r="N113" s="65"/>
      <c r="O113" s="70"/>
    </row>
    <row r="114" spans="1:15" s="31" customFormat="1">
      <c r="A114"/>
      <c r="B114" s="1542"/>
      <c r="C114" s="70" t="s">
        <v>1552</v>
      </c>
      <c r="D114" s="65"/>
      <c r="E114" s="65"/>
      <c r="F114" s="65"/>
      <c r="G114" s="65"/>
      <c r="H114" s="65"/>
      <c r="I114" s="65"/>
      <c r="J114" s="65"/>
      <c r="K114" s="65"/>
      <c r="L114" s="65"/>
      <c r="M114" s="65" t="s">
        <v>1433</v>
      </c>
      <c r="N114" s="65"/>
      <c r="O114" s="70"/>
    </row>
    <row r="115" spans="1:15" s="31" customFormat="1">
      <c r="A115"/>
      <c r="B115" s="1542"/>
      <c r="C115" s="70" t="s">
        <v>1553</v>
      </c>
      <c r="D115" s="65"/>
      <c r="E115" s="65"/>
      <c r="F115" s="65"/>
      <c r="G115" s="65"/>
      <c r="H115" s="65"/>
      <c r="I115" s="65"/>
      <c r="J115" s="65"/>
      <c r="K115" s="65"/>
      <c r="L115" s="65" t="s">
        <v>1433</v>
      </c>
      <c r="M115" s="65"/>
      <c r="N115" s="65"/>
      <c r="O115" s="70"/>
    </row>
    <row r="116" spans="1:15" s="31" customFormat="1">
      <c r="A116"/>
      <c r="B116" s="65" t="s">
        <v>1554</v>
      </c>
      <c r="C116" s="70" t="s">
        <v>1555</v>
      </c>
      <c r="D116" s="65"/>
      <c r="E116" s="65" t="s">
        <v>1433</v>
      </c>
      <c r="F116" s="65"/>
      <c r="G116" s="65"/>
      <c r="H116" s="65"/>
      <c r="I116" s="65"/>
      <c r="J116" s="65"/>
      <c r="K116" s="65"/>
      <c r="L116" s="65"/>
      <c r="M116" s="65"/>
      <c r="N116" s="65"/>
      <c r="O116" s="70"/>
    </row>
    <row r="117" spans="1:15" s="31" customFormat="1">
      <c r="A117"/>
      <c r="B117" s="1176" t="s">
        <v>1394</v>
      </c>
      <c r="C117" s="1176"/>
      <c r="D117" s="1176"/>
      <c r="E117" s="1176"/>
      <c r="F117" s="1176"/>
      <c r="G117" s="1176"/>
      <c r="H117" s="6"/>
      <c r="I117" s="6"/>
      <c r="J117" s="6"/>
      <c r="K117" s="6"/>
      <c r="L117" s="6"/>
    </row>
    <row r="118" spans="1:15">
      <c r="C118" s="15"/>
      <c r="D118" s="30"/>
      <c r="E118" s="31"/>
      <c r="F118" s="32"/>
      <c r="G118" s="32"/>
      <c r="H118" s="32"/>
      <c r="I118" s="32"/>
      <c r="J118" s="32"/>
      <c r="K118" s="32"/>
      <c r="L118" s="32"/>
      <c r="M118" s="32"/>
    </row>
    <row r="119" spans="1:15">
      <c r="C119" s="6"/>
      <c r="D119" s="30"/>
      <c r="E119" s="6"/>
      <c r="F119" s="6"/>
      <c r="G119" s="6"/>
      <c r="H119" s="6"/>
      <c r="I119" s="6"/>
      <c r="J119" s="6"/>
      <c r="K119" s="6"/>
      <c r="L119" s="6"/>
      <c r="M119" s="6"/>
    </row>
  </sheetData>
  <sheetProtection algorithmName="SHA-512" hashValue="KngBwrAV32JBB8Xn3Yn2rqiIhHw5LdMQxXHXSwX6Mco8Rru85LB1MaN4S93s3NOvR2Ho6H0akiRQG678pyJ0Xg==" saltValue="j48U2OtFxSJU+K/tI1E8qg==" spinCount="100000" sheet="1" objects="1" scenarios="1"/>
  <mergeCells count="17">
    <mergeCell ref="B117:G117"/>
    <mergeCell ref="B9:B11"/>
    <mergeCell ref="B12:B13"/>
    <mergeCell ref="B16:B17"/>
    <mergeCell ref="B18:B20"/>
    <mergeCell ref="B42:B44"/>
    <mergeCell ref="B45:B56"/>
    <mergeCell ref="B57:B115"/>
    <mergeCell ref="B21:B27"/>
    <mergeCell ref="B31:B35"/>
    <mergeCell ref="B37:B38"/>
    <mergeCell ref="B39:B41"/>
    <mergeCell ref="B2:L2"/>
    <mergeCell ref="B6:N6"/>
    <mergeCell ref="B7:B8"/>
    <mergeCell ref="C7:C8"/>
    <mergeCell ref="D7:N7"/>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CDCA-4E4C-4374-95CA-193ADE200AB0}">
  <sheetPr>
    <tabColor rgb="FF001040"/>
  </sheetPr>
  <dimension ref="A2:B190"/>
  <sheetViews>
    <sheetView showGridLines="0" zoomScaleNormal="100" workbookViewId="0"/>
  </sheetViews>
  <sheetFormatPr defaultColWidth="8.5546875" defaultRowHeight="14.4"/>
  <cols>
    <col min="1" max="1" width="1.6640625" customWidth="1"/>
    <col min="2" max="2" width="93.109375" style="50" customWidth="1"/>
    <col min="3" max="16384" width="8.5546875" style="50"/>
  </cols>
  <sheetData>
    <row r="2" spans="2:2">
      <c r="B2" s="52" t="s">
        <v>90</v>
      </c>
    </row>
    <row r="5" spans="2:2" ht="9.6" customHeight="1"/>
    <row r="6" spans="2:2" ht="17.399999999999999">
      <c r="B6" s="581" t="s">
        <v>1556</v>
      </c>
    </row>
    <row r="7" spans="2:2" ht="7.2" customHeight="1">
      <c r="B7" s="48"/>
    </row>
    <row r="8" spans="2:2" ht="15.6">
      <c r="B8" s="579" t="s">
        <v>92</v>
      </c>
    </row>
    <row r="9" spans="2:2" ht="15.6" customHeight="1">
      <c r="B9" s="580" t="s">
        <v>1557</v>
      </c>
    </row>
    <row r="10" spans="2:2" ht="13.2" customHeight="1">
      <c r="B10" s="839" t="s">
        <v>24</v>
      </c>
    </row>
    <row r="11" spans="2:2" ht="16.95" customHeight="1">
      <c r="B11" s="128" t="s">
        <v>1558</v>
      </c>
    </row>
    <row r="12" spans="2:2" ht="13.95" customHeight="1">
      <c r="B12" s="839" t="s">
        <v>1559</v>
      </c>
    </row>
    <row r="13" spans="2:2" ht="15" customHeight="1">
      <c r="B13" s="128" t="s">
        <v>1560</v>
      </c>
    </row>
    <row r="14" spans="2:2" ht="15" customHeight="1">
      <c r="B14" s="128" t="s">
        <v>1561</v>
      </c>
    </row>
    <row r="15" spans="2:2" ht="15" customHeight="1">
      <c r="B15" s="128" t="s">
        <v>1562</v>
      </c>
    </row>
    <row r="16" spans="2:2" ht="12.6" customHeight="1">
      <c r="B16" s="839" t="s">
        <v>1563</v>
      </c>
    </row>
    <row r="17" spans="2:2" ht="15" customHeight="1">
      <c r="B17" s="128" t="s">
        <v>1564</v>
      </c>
    </row>
    <row r="18" spans="2:2" ht="15" customHeight="1">
      <c r="B18" s="128" t="s">
        <v>1565</v>
      </c>
    </row>
    <row r="19" spans="2:2" ht="13.2" customHeight="1">
      <c r="B19" s="839" t="s">
        <v>30</v>
      </c>
    </row>
    <row r="20" spans="2:2" ht="15" customHeight="1">
      <c r="B20" s="128" t="s">
        <v>1566</v>
      </c>
    </row>
    <row r="21" spans="2:2" ht="15" customHeight="1">
      <c r="B21" s="128" t="s">
        <v>1567</v>
      </c>
    </row>
    <row r="22" spans="2:2" ht="9" customHeight="1">
      <c r="B22" s="573"/>
    </row>
    <row r="23" spans="2:2" ht="15.6" customHeight="1">
      <c r="B23" s="580" t="s">
        <v>1568</v>
      </c>
    </row>
    <row r="24" spans="2:2" ht="13.2" customHeight="1">
      <c r="B24" s="839" t="s">
        <v>1008</v>
      </c>
    </row>
    <row r="25" spans="2:2">
      <c r="B25" s="99" t="s">
        <v>1569</v>
      </c>
    </row>
    <row r="26" spans="2:2">
      <c r="B26" s="99" t="s">
        <v>1570</v>
      </c>
    </row>
    <row r="27" spans="2:2">
      <c r="B27" s="99" t="s">
        <v>1571</v>
      </c>
    </row>
    <row r="28" spans="2:2">
      <c r="B28" s="99" t="s">
        <v>1572</v>
      </c>
    </row>
    <row r="29" spans="2:2" ht="13.2" customHeight="1">
      <c r="B29" s="839" t="s">
        <v>1573</v>
      </c>
    </row>
    <row r="30" spans="2:2">
      <c r="B30" s="99" t="s">
        <v>1574</v>
      </c>
    </row>
    <row r="31" spans="2:2">
      <c r="B31" s="99" t="s">
        <v>1575</v>
      </c>
    </row>
    <row r="32" spans="2:2">
      <c r="B32" s="51"/>
    </row>
    <row r="33" spans="1:2" ht="13.8">
      <c r="A33" s="6"/>
      <c r="B33" s="51"/>
    </row>
    <row r="34" spans="1:2" ht="13.8">
      <c r="A34" s="6"/>
      <c r="B34" s="51"/>
    </row>
    <row r="35" spans="1:2" ht="13.8">
      <c r="A35" s="6"/>
      <c r="B35" s="51"/>
    </row>
    <row r="36" spans="1:2" ht="13.8">
      <c r="A36" s="6"/>
      <c r="B36" s="51"/>
    </row>
    <row r="37" spans="1:2" ht="13.8">
      <c r="A37" s="6"/>
      <c r="B37" s="51"/>
    </row>
    <row r="38" spans="1:2" ht="13.8">
      <c r="A38" s="6"/>
      <c r="B38" s="51"/>
    </row>
    <row r="39" spans="1:2" ht="13.8">
      <c r="A39" s="6"/>
      <c r="B39" s="51"/>
    </row>
    <row r="40" spans="1:2" ht="13.8">
      <c r="A40" s="6"/>
      <c r="B40" s="51"/>
    </row>
    <row r="41" spans="1:2" ht="13.8">
      <c r="A41" s="6"/>
      <c r="B41" s="51"/>
    </row>
    <row r="42" spans="1:2" ht="13.8">
      <c r="A42" s="6"/>
      <c r="B42" s="51"/>
    </row>
    <row r="43" spans="1:2" ht="13.8">
      <c r="A43" s="6"/>
      <c r="B43" s="51"/>
    </row>
    <row r="44" spans="1:2">
      <c r="B44" s="51"/>
    </row>
    <row r="45" spans="1:2">
      <c r="B45" s="51"/>
    </row>
    <row r="46" spans="1:2">
      <c r="B46" s="51"/>
    </row>
    <row r="47" spans="1:2">
      <c r="B47" s="51"/>
    </row>
    <row r="48" spans="1:2">
      <c r="B48" s="51"/>
    </row>
    <row r="49" spans="1:2">
      <c r="B49" s="51"/>
    </row>
    <row r="50" spans="1:2">
      <c r="B50" s="51"/>
    </row>
    <row r="51" spans="1:2" ht="13.8">
      <c r="A51" s="6"/>
      <c r="B51" s="51"/>
    </row>
    <row r="52" spans="1:2" ht="13.8">
      <c r="A52" s="6"/>
      <c r="B52" s="51"/>
    </row>
    <row r="53" spans="1:2" ht="13.8">
      <c r="A53" s="6"/>
      <c r="B53" s="51"/>
    </row>
    <row r="54" spans="1:2" ht="13.8">
      <c r="A54" s="6"/>
      <c r="B54" s="51"/>
    </row>
    <row r="55" spans="1:2" ht="13.8">
      <c r="A55" s="6"/>
      <c r="B55" s="51"/>
    </row>
    <row r="56" spans="1:2" ht="13.8">
      <c r="A56" s="6"/>
      <c r="B56" s="51"/>
    </row>
    <row r="57" spans="1:2" ht="13.8">
      <c r="A57" s="6"/>
      <c r="B57" s="51"/>
    </row>
    <row r="58" spans="1:2" ht="13.8">
      <c r="A58" s="6"/>
      <c r="B58" s="51"/>
    </row>
    <row r="59" spans="1:2" ht="13.8">
      <c r="A59" s="6"/>
      <c r="B59" s="51"/>
    </row>
    <row r="60" spans="1:2" ht="13.8">
      <c r="A60" s="6"/>
      <c r="B60" s="51"/>
    </row>
    <row r="61" spans="1:2" ht="13.8">
      <c r="A61" s="6"/>
      <c r="B61" s="51"/>
    </row>
    <row r="62" spans="1:2">
      <c r="B62" s="51"/>
    </row>
    <row r="63" spans="1:2">
      <c r="B63" s="51"/>
    </row>
    <row r="64" spans="1: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185" spans="1:1">
      <c r="A185" s="8"/>
    </row>
    <row r="186" spans="1:1">
      <c r="A186" s="8"/>
    </row>
    <row r="187" spans="1:1">
      <c r="A187" s="8"/>
    </row>
    <row r="188" spans="1:1">
      <c r="A188" s="8"/>
    </row>
    <row r="189" spans="1:1">
      <c r="A189" s="8"/>
    </row>
    <row r="190" spans="1:1">
      <c r="A190" s="8"/>
    </row>
  </sheetData>
  <sheetProtection algorithmName="SHA-512" hashValue="DD3wbPbTG/s0Xfo7UMIvYSI7eFNv6nzi7S5GenLNX5tPm80G/U+fsu0Lr2qkEYKzoQ7Hq4+E43o/x2u72Xv1vA==" saltValue="2QQH4FKB5KexU6Q4v6fQCg==" spinCount="100000" sheet="1" objects="1" scenarios="1"/>
  <hyperlinks>
    <hyperlink ref="B23" location="'Social - Coal Operations'!A1" display="Social: Coal Operations" xr:uid="{974D55FC-A335-457A-B16C-3E814FDF8266}"/>
    <hyperlink ref="B9" location="'Environment - Coal Operations'!A1" display="Environment: Coal Operations" xr:uid="{70D0A8EA-667F-4278-948C-0E5A37BBE01F}"/>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42030-5575-40B2-BEE7-3D263C3157C6}">
  <sheetPr codeName="Sheet6">
    <tabColor rgb="FFAAE5E3"/>
  </sheetPr>
  <dimension ref="A1:P144"/>
  <sheetViews>
    <sheetView showGridLines="0" zoomScaleNormal="100" workbookViewId="0"/>
  </sheetViews>
  <sheetFormatPr defaultColWidth="8.5546875" defaultRowHeight="13.8"/>
  <cols>
    <col min="1" max="1" width="1.6640625" style="2" customWidth="1"/>
    <col min="2" max="2" width="36" style="2" customWidth="1"/>
    <col min="3" max="3" width="20.33203125" style="2" customWidth="1"/>
    <col min="4" max="4" width="17" style="2" customWidth="1"/>
    <col min="5" max="5" width="17.44140625" style="2" customWidth="1"/>
    <col min="6" max="10" width="17" style="2" customWidth="1"/>
    <col min="11" max="12" width="25.109375" style="2" customWidth="1"/>
    <col min="13" max="16384" width="8.5546875" style="2"/>
  </cols>
  <sheetData>
    <row r="1" spans="1:16" ht="55.95" customHeight="1">
      <c r="B1" s="2" t="e" vm="1">
        <v>#VALUE!</v>
      </c>
    </row>
    <row r="2" spans="1:16" ht="24" customHeight="1">
      <c r="B2" s="1546" t="s">
        <v>1576</v>
      </c>
      <c r="C2" s="1547"/>
      <c r="D2" s="1547"/>
      <c r="E2" s="1547"/>
      <c r="F2" s="1547"/>
      <c r="G2" s="1547"/>
      <c r="H2" s="1547"/>
      <c r="I2" s="1547"/>
      <c r="J2" s="1547"/>
      <c r="K2" s="1547"/>
      <c r="L2" s="1547"/>
    </row>
    <row r="3" spans="1:16" ht="3.6" customHeight="1">
      <c r="B3" s="236"/>
      <c r="C3" s="236"/>
      <c r="D3" s="236"/>
      <c r="E3" s="236"/>
      <c r="F3" s="236"/>
    </row>
    <row r="4" spans="1:16" ht="13.2" customHeight="1">
      <c r="A4" s="153"/>
      <c r="B4" s="1424" t="s">
        <v>1577</v>
      </c>
      <c r="C4" s="1424"/>
      <c r="D4" s="1424"/>
      <c r="E4" s="1424"/>
      <c r="F4" s="1424"/>
      <c r="G4" s="1424"/>
      <c r="H4" s="1424"/>
      <c r="I4" s="1424"/>
      <c r="J4" s="141"/>
      <c r="K4" s="141"/>
      <c r="L4" s="141"/>
      <c r="M4" s="153"/>
      <c r="N4" s="153"/>
      <c r="O4" s="153"/>
      <c r="P4" s="522"/>
    </row>
    <row r="5" spans="1:16" ht="13.2" customHeight="1">
      <c r="A5" s="153"/>
      <c r="B5" s="1424" t="s">
        <v>1578</v>
      </c>
      <c r="C5" s="1424"/>
      <c r="D5" s="1424"/>
      <c r="E5" s="1424"/>
      <c r="F5" s="1424"/>
      <c r="G5" s="1424"/>
      <c r="H5" s="1424"/>
      <c r="I5" s="1424"/>
      <c r="J5" s="141"/>
      <c r="K5" s="141"/>
      <c r="L5" s="141"/>
      <c r="M5" s="153"/>
      <c r="N5" s="153"/>
      <c r="O5" s="153"/>
      <c r="P5" s="522"/>
    </row>
    <row r="6" spans="1:16" ht="10.199999999999999" customHeight="1" thickBot="1">
      <c r="A6" s="6"/>
      <c r="B6" s="808"/>
      <c r="C6" s="808"/>
      <c r="D6" s="808"/>
      <c r="E6" s="808"/>
      <c r="F6" s="808"/>
      <c r="G6" s="808"/>
      <c r="H6" s="808"/>
      <c r="I6" s="808"/>
      <c r="J6" s="808"/>
    </row>
    <row r="7" spans="1:16" ht="18.600000000000001" thickTop="1" thickBot="1">
      <c r="B7" s="807" t="s">
        <v>1579</v>
      </c>
      <c r="C7" s="617"/>
      <c r="D7" s="617"/>
      <c r="E7" s="617"/>
      <c r="F7" s="617"/>
      <c r="G7" s="617"/>
      <c r="H7" s="617"/>
      <c r="I7" s="617"/>
      <c r="J7" s="617"/>
    </row>
    <row r="8" spans="1:16" customFormat="1" ht="8.4" customHeight="1" thickTop="1">
      <c r="A8" s="1220"/>
      <c r="B8" s="1220"/>
      <c r="C8" s="566"/>
      <c r="D8" s="566"/>
      <c r="E8" s="566"/>
      <c r="F8" s="566"/>
      <c r="G8" s="566"/>
      <c r="H8" s="566"/>
      <c r="I8" s="566"/>
      <c r="J8" s="255"/>
      <c r="K8" s="255"/>
      <c r="L8" s="255"/>
      <c r="M8" s="255"/>
      <c r="N8" s="255"/>
      <c r="O8" s="255"/>
      <c r="P8" s="255"/>
    </row>
    <row r="9" spans="1:16" s="18" customFormat="1" ht="16.2" thickBot="1">
      <c r="A9"/>
      <c r="B9" s="1167" t="s">
        <v>1580</v>
      </c>
      <c r="C9" s="1548"/>
      <c r="D9" s="1548"/>
      <c r="E9" s="1548"/>
      <c r="F9" s="1548"/>
      <c r="G9" s="1548"/>
      <c r="H9" s="1548"/>
      <c r="I9" s="1548"/>
      <c r="J9" s="1548"/>
      <c r="K9" s="1548"/>
    </row>
    <row r="10" spans="1:16" s="18" customFormat="1" ht="14.4" customHeight="1">
      <c r="A10"/>
      <c r="B10" s="1084" t="s">
        <v>153</v>
      </c>
      <c r="C10" s="593" t="s">
        <v>1581</v>
      </c>
      <c r="D10" s="610">
        <v>2023</v>
      </c>
      <c r="E10" s="610">
        <v>2022</v>
      </c>
      <c r="F10" s="594">
        <v>2021</v>
      </c>
      <c r="G10" s="231"/>
    </row>
    <row r="11" spans="1:16" s="18" customFormat="1" ht="14.4" customHeight="1">
      <c r="A11"/>
      <c r="B11" s="1085" t="s">
        <v>1582</v>
      </c>
      <c r="C11" s="93">
        <v>1.55</v>
      </c>
      <c r="D11" s="156">
        <v>1.9139999999999999</v>
      </c>
      <c r="E11" s="94">
        <v>2</v>
      </c>
      <c r="F11" s="1086">
        <v>1.9239999999999999</v>
      </c>
      <c r="G11" s="231"/>
    </row>
    <row r="12" spans="1:16" s="18" customFormat="1" ht="14.4" customHeight="1">
      <c r="A12"/>
      <c r="B12" s="1085" t="s">
        <v>1583</v>
      </c>
      <c r="C12" s="93">
        <v>2.5139999999999998</v>
      </c>
      <c r="D12" s="156">
        <v>4.7149999999999999</v>
      </c>
      <c r="E12" s="62">
        <v>4.0599999999999996</v>
      </c>
      <c r="F12" s="1086">
        <v>3.6589999999999998</v>
      </c>
      <c r="G12" s="231"/>
    </row>
    <row r="13" spans="1:16" s="18" customFormat="1" ht="14.4" customHeight="1">
      <c r="A13"/>
      <c r="B13" s="1085" t="s">
        <v>1584</v>
      </c>
      <c r="C13" s="93">
        <v>2.4609999999999999</v>
      </c>
      <c r="D13" s="156">
        <v>2.052</v>
      </c>
      <c r="E13" s="62">
        <v>1.5</v>
      </c>
      <c r="F13" s="1086">
        <v>1.3129999999999999</v>
      </c>
      <c r="G13" s="329"/>
    </row>
    <row r="14" spans="1:16" s="18" customFormat="1" ht="14.4" customHeight="1">
      <c r="A14"/>
      <c r="B14" s="1085" t="s">
        <v>1585</v>
      </c>
      <c r="C14" s="93">
        <v>0.77900000000000003</v>
      </c>
      <c r="D14" s="156">
        <v>1.64</v>
      </c>
      <c r="E14" s="62">
        <v>1.04</v>
      </c>
      <c r="F14" s="1086">
        <v>1.073</v>
      </c>
      <c r="G14" s="231"/>
    </row>
    <row r="15" spans="1:16" s="18" customFormat="1" ht="13.95" customHeight="1" thickBot="1">
      <c r="A15"/>
      <c r="B15" s="1087" t="s">
        <v>1586</v>
      </c>
      <c r="C15" s="1088">
        <f>SUM(C11:C14)</f>
        <v>7.3040000000000003</v>
      </c>
      <c r="D15" s="1089">
        <f>SUM(D11:D14)</f>
        <v>10.321</v>
      </c>
      <c r="E15" s="1089">
        <f t="shared" ref="E15:F15" si="0">SUM(E11:E14)</f>
        <v>8.6</v>
      </c>
      <c r="F15" s="1090">
        <f t="shared" si="0"/>
        <v>7.9689999999999994</v>
      </c>
      <c r="G15" s="231"/>
    </row>
    <row r="16" spans="1:16" ht="13.95" customHeight="1">
      <c r="B16" s="1170" t="s">
        <v>1587</v>
      </c>
      <c r="C16" s="1170"/>
      <c r="D16" s="1170"/>
      <c r="E16" s="1170"/>
      <c r="F16" s="1170"/>
      <c r="G16" s="145"/>
      <c r="H16" s="145"/>
      <c r="I16" s="145"/>
      <c r="J16" s="145"/>
    </row>
    <row r="17" spans="1:16" ht="24" customHeight="1">
      <c r="B17" s="1170" t="s">
        <v>1588</v>
      </c>
      <c r="C17" s="1170"/>
      <c r="D17" s="1170"/>
      <c r="E17" s="1170"/>
      <c r="F17" s="1170"/>
      <c r="G17" s="145"/>
      <c r="H17" s="145"/>
      <c r="I17" s="145"/>
      <c r="J17" s="145"/>
    </row>
    <row r="18" spans="1:16" ht="40.5" customHeight="1">
      <c r="B18" s="1226" t="s">
        <v>1589</v>
      </c>
      <c r="C18" s="1226"/>
      <c r="D18" s="1226"/>
      <c r="E18" s="1226"/>
      <c r="F18" s="1226"/>
      <c r="G18" s="572"/>
      <c r="H18" s="572"/>
      <c r="I18" s="572"/>
      <c r="J18" s="572"/>
    </row>
    <row r="19" spans="1:16" ht="24.6" customHeight="1">
      <c r="B19" s="1168" t="s">
        <v>1590</v>
      </c>
      <c r="C19" s="1168"/>
      <c r="D19" s="1168"/>
      <c r="E19" s="1168"/>
      <c r="F19" s="1168"/>
      <c r="G19" s="572"/>
      <c r="H19" s="572"/>
      <c r="I19" s="572"/>
      <c r="J19" s="572"/>
    </row>
    <row r="20" spans="1:16" customFormat="1" ht="8.4" customHeight="1" thickBot="1">
      <c r="A20" s="1220"/>
      <c r="B20" s="1220"/>
      <c r="C20" s="566"/>
      <c r="D20" s="566"/>
      <c r="E20" s="566"/>
      <c r="F20" s="566"/>
      <c r="G20" s="566"/>
      <c r="H20" s="566"/>
      <c r="I20" s="566"/>
      <c r="J20" s="255"/>
      <c r="K20" s="255"/>
      <c r="L20" s="255"/>
      <c r="M20" s="255"/>
      <c r="N20" s="255"/>
      <c r="O20" s="255"/>
      <c r="P20" s="255"/>
    </row>
    <row r="21" spans="1:16" ht="18.600000000000001" thickTop="1" thickBot="1">
      <c r="B21" s="807" t="s">
        <v>1559</v>
      </c>
      <c r="C21" s="617"/>
      <c r="D21" s="617"/>
      <c r="E21" s="617"/>
      <c r="F21" s="617"/>
      <c r="G21" s="617"/>
      <c r="H21" s="617"/>
      <c r="I21" s="617"/>
      <c r="J21" s="617"/>
    </row>
    <row r="22" spans="1:16" customFormat="1" ht="8.4" customHeight="1" thickTop="1">
      <c r="A22" s="1220"/>
      <c r="B22" s="1220"/>
      <c r="C22" s="566"/>
      <c r="D22" s="566"/>
      <c r="E22" s="566"/>
      <c r="F22" s="566"/>
      <c r="G22" s="566"/>
      <c r="H22" s="566"/>
      <c r="I22" s="566"/>
      <c r="J22" s="255"/>
      <c r="K22" s="255"/>
      <c r="L22" s="255"/>
      <c r="M22" s="255"/>
      <c r="N22" s="255"/>
      <c r="O22" s="255"/>
      <c r="P22" s="255"/>
    </row>
    <row r="23" spans="1:16" customFormat="1" ht="16.8" thickBot="1">
      <c r="A23" s="255"/>
      <c r="B23" s="1218" t="s">
        <v>1591</v>
      </c>
      <c r="C23" s="1218"/>
      <c r="D23" s="1218"/>
      <c r="E23" s="1218"/>
      <c r="F23" s="1218"/>
      <c r="G23" s="1218"/>
      <c r="H23" s="1218"/>
      <c r="I23" s="1218"/>
      <c r="J23" s="255"/>
      <c r="K23" s="255"/>
      <c r="L23" s="255"/>
      <c r="M23" s="255"/>
      <c r="N23" s="255"/>
      <c r="O23" s="255"/>
      <c r="P23" s="255"/>
    </row>
    <row r="24" spans="1:16" customFormat="1" ht="14.4">
      <c r="A24" s="255"/>
      <c r="B24" s="942" t="s">
        <v>316</v>
      </c>
      <c r="C24" s="921" t="s">
        <v>1581</v>
      </c>
      <c r="D24" s="943">
        <v>2023</v>
      </c>
      <c r="E24" s="943">
        <v>2022</v>
      </c>
      <c r="F24" s="944">
        <v>2021</v>
      </c>
      <c r="G24" s="255"/>
      <c r="H24" s="255"/>
      <c r="I24" s="255"/>
      <c r="J24" s="255"/>
      <c r="K24" s="255"/>
      <c r="L24" s="255"/>
      <c r="M24" s="255"/>
      <c r="N24" s="255"/>
      <c r="O24" s="255"/>
      <c r="P24" s="255"/>
    </row>
    <row r="25" spans="1:16" customFormat="1" ht="15" customHeight="1">
      <c r="A25" s="255"/>
      <c r="B25" s="937" t="s">
        <v>317</v>
      </c>
      <c r="C25" s="564">
        <v>5580</v>
      </c>
      <c r="D25" s="563">
        <v>12249</v>
      </c>
      <c r="E25" s="563">
        <v>11914</v>
      </c>
      <c r="F25" s="945">
        <v>11063</v>
      </c>
      <c r="G25" s="255"/>
      <c r="H25" s="255"/>
      <c r="I25" s="255"/>
      <c r="J25" s="255"/>
      <c r="K25" s="255"/>
      <c r="L25" s="255"/>
      <c r="M25" s="255"/>
      <c r="N25" s="255"/>
      <c r="O25" s="255"/>
      <c r="P25" s="255"/>
    </row>
    <row r="26" spans="1:16" customFormat="1" ht="14.4">
      <c r="A26" s="255"/>
      <c r="B26" s="939" t="s">
        <v>318</v>
      </c>
      <c r="C26" s="155">
        <v>146</v>
      </c>
      <c r="D26" s="155">
        <v>268</v>
      </c>
      <c r="E26" s="155">
        <v>247</v>
      </c>
      <c r="F26" s="934">
        <v>230</v>
      </c>
      <c r="G26" s="255"/>
      <c r="H26" s="255"/>
      <c r="I26" s="255"/>
      <c r="J26" s="255"/>
      <c r="K26" s="255"/>
      <c r="L26" s="255"/>
      <c r="M26" s="255"/>
      <c r="N26" s="255"/>
      <c r="O26" s="255"/>
      <c r="P26" s="255"/>
    </row>
    <row r="27" spans="1:16" customFormat="1" ht="14.4">
      <c r="A27" s="255"/>
      <c r="B27" s="939" t="s">
        <v>320</v>
      </c>
      <c r="C27" s="564">
        <v>3205</v>
      </c>
      <c r="D27" s="564">
        <v>6028</v>
      </c>
      <c r="E27" s="564">
        <v>5608</v>
      </c>
      <c r="F27" s="946">
        <v>6341</v>
      </c>
      <c r="G27" s="255"/>
      <c r="H27" s="255"/>
      <c r="I27" s="255"/>
      <c r="J27" s="255"/>
      <c r="K27" s="255"/>
      <c r="L27" s="255"/>
      <c r="M27" s="255"/>
      <c r="N27" s="255"/>
      <c r="O27" s="255"/>
      <c r="P27" s="255"/>
    </row>
    <row r="28" spans="1:16" customFormat="1" ht="14.4">
      <c r="A28" s="255"/>
      <c r="B28" s="939" t="s">
        <v>322</v>
      </c>
      <c r="C28" s="155">
        <v>61</v>
      </c>
      <c r="D28" s="155">
        <v>146</v>
      </c>
      <c r="E28" s="155">
        <v>148</v>
      </c>
      <c r="F28" s="934">
        <v>132</v>
      </c>
      <c r="G28" s="255"/>
      <c r="H28" s="255"/>
      <c r="I28" s="255"/>
      <c r="J28" s="255"/>
      <c r="K28" s="255"/>
      <c r="L28" s="255"/>
      <c r="M28" s="255"/>
      <c r="N28" s="255"/>
      <c r="O28" s="255"/>
      <c r="P28" s="255"/>
    </row>
    <row r="29" spans="1:16" customFormat="1" ht="15.6" customHeight="1">
      <c r="A29" s="255"/>
      <c r="B29" s="939" t="s">
        <v>323</v>
      </c>
      <c r="C29" s="564">
        <v>1127</v>
      </c>
      <c r="D29" s="564">
        <v>2243</v>
      </c>
      <c r="E29" s="564">
        <v>2107</v>
      </c>
      <c r="F29" s="946">
        <v>2085</v>
      </c>
      <c r="G29" s="255"/>
      <c r="H29" s="255"/>
      <c r="I29" s="255"/>
      <c r="J29" s="255"/>
      <c r="K29" s="255"/>
      <c r="L29" s="255"/>
      <c r="M29" s="255"/>
      <c r="N29" s="255"/>
      <c r="O29" s="255"/>
      <c r="P29" s="255"/>
    </row>
    <row r="30" spans="1:16" customFormat="1" ht="14.85" customHeight="1">
      <c r="A30" s="255"/>
      <c r="B30" s="939" t="s">
        <v>324</v>
      </c>
      <c r="C30" s="155">
        <v>870</v>
      </c>
      <c r="D30" s="436" t="s">
        <v>255</v>
      </c>
      <c r="E30" s="436" t="s">
        <v>255</v>
      </c>
      <c r="F30" s="1011" t="s">
        <v>255</v>
      </c>
      <c r="G30" s="255"/>
      <c r="H30" s="255"/>
      <c r="I30" s="255"/>
      <c r="J30" s="255"/>
      <c r="K30" s="255"/>
      <c r="L30" s="255"/>
      <c r="M30" s="255"/>
      <c r="N30" s="255"/>
      <c r="O30" s="255"/>
      <c r="P30" s="255"/>
    </row>
    <row r="31" spans="1:16" customFormat="1" ht="14.85" customHeight="1" thickBot="1">
      <c r="A31" s="255"/>
      <c r="B31" s="1091" t="s">
        <v>1592</v>
      </c>
      <c r="C31" s="940">
        <v>10989</v>
      </c>
      <c r="D31" s="940">
        <v>20933</v>
      </c>
      <c r="E31" s="940">
        <v>20025</v>
      </c>
      <c r="F31" s="1092">
        <v>19851</v>
      </c>
      <c r="G31" s="255"/>
      <c r="H31" s="255"/>
      <c r="I31" s="255"/>
      <c r="J31" s="255"/>
      <c r="K31" s="255"/>
      <c r="L31" s="255"/>
      <c r="M31" s="255"/>
      <c r="N31" s="255"/>
      <c r="O31" s="255"/>
      <c r="P31" s="255"/>
    </row>
    <row r="32" spans="1:16" customFormat="1" ht="14.85" customHeight="1">
      <c r="A32" s="255"/>
      <c r="B32" s="1223" t="s">
        <v>325</v>
      </c>
      <c r="C32" s="1223"/>
      <c r="D32" s="1223"/>
      <c r="E32" s="1223"/>
      <c r="F32" s="1223"/>
      <c r="G32" s="10"/>
      <c r="H32" s="10"/>
      <c r="I32" s="10"/>
      <c r="J32" s="255"/>
      <c r="K32" s="255"/>
      <c r="L32" s="255"/>
      <c r="M32" s="255"/>
      <c r="N32" s="255"/>
      <c r="O32" s="255"/>
      <c r="P32" s="255"/>
    </row>
    <row r="33" spans="1:16" customFormat="1" ht="8.4" customHeight="1">
      <c r="A33" s="1220"/>
      <c r="B33" s="1220"/>
      <c r="C33" s="566"/>
      <c r="D33" s="566"/>
      <c r="E33" s="566"/>
      <c r="F33" s="566"/>
      <c r="G33" s="566"/>
      <c r="H33" s="566"/>
      <c r="I33" s="566"/>
      <c r="J33" s="255"/>
      <c r="K33" s="255"/>
      <c r="L33" s="255"/>
      <c r="M33" s="255"/>
      <c r="N33" s="255"/>
      <c r="O33" s="255"/>
      <c r="P33" s="255"/>
    </row>
    <row r="34" spans="1:16" customFormat="1" ht="17.850000000000001" customHeight="1" thickBot="1">
      <c r="A34" s="255"/>
      <c r="B34" s="1225" t="s">
        <v>1593</v>
      </c>
      <c r="C34" s="1225"/>
      <c r="D34" s="1225"/>
      <c r="E34" s="1225"/>
      <c r="F34" s="1225"/>
      <c r="G34" s="1225"/>
      <c r="H34" s="1225"/>
      <c r="I34" s="1225"/>
      <c r="J34" s="255"/>
      <c r="K34" s="255"/>
      <c r="L34" s="255"/>
      <c r="M34" s="255"/>
      <c r="N34" s="255"/>
      <c r="O34" s="255"/>
      <c r="P34" s="255"/>
    </row>
    <row r="35" spans="1:16" ht="15.6">
      <c r="A35" s="255"/>
      <c r="B35" s="920" t="s">
        <v>328</v>
      </c>
      <c r="C35" s="921" t="s">
        <v>1581</v>
      </c>
      <c r="D35" s="943">
        <v>2023</v>
      </c>
      <c r="E35" s="943">
        <v>2022</v>
      </c>
      <c r="F35" s="944">
        <v>2021</v>
      </c>
      <c r="G35" s="255"/>
      <c r="H35" s="255"/>
      <c r="I35" s="255"/>
      <c r="J35" s="255"/>
      <c r="K35" s="255"/>
      <c r="L35" s="255"/>
      <c r="M35" s="255"/>
      <c r="N35" s="255"/>
      <c r="O35" s="255"/>
      <c r="P35" s="255"/>
    </row>
    <row r="36" spans="1:16" customFormat="1" ht="18.600000000000001" customHeight="1">
      <c r="A36" s="255"/>
      <c r="B36" s="937" t="s">
        <v>317</v>
      </c>
      <c r="C36" s="155">
        <v>408</v>
      </c>
      <c r="D36" s="567">
        <v>887</v>
      </c>
      <c r="E36" s="567">
        <v>863</v>
      </c>
      <c r="F36" s="938">
        <v>801</v>
      </c>
      <c r="G36" s="255"/>
      <c r="H36" s="255"/>
      <c r="I36" s="255"/>
      <c r="J36" s="255"/>
      <c r="K36" s="255"/>
      <c r="L36" s="255"/>
      <c r="M36" s="255"/>
      <c r="N36" s="255"/>
      <c r="O36" s="255"/>
      <c r="P36" s="255"/>
    </row>
    <row r="37" spans="1:16" customFormat="1" ht="14.4">
      <c r="A37" s="255"/>
      <c r="B37" s="939" t="s">
        <v>318</v>
      </c>
      <c r="C37" s="155">
        <v>10</v>
      </c>
      <c r="D37" s="155">
        <v>18</v>
      </c>
      <c r="E37" s="155">
        <v>17</v>
      </c>
      <c r="F37" s="934">
        <v>15</v>
      </c>
      <c r="G37" s="255"/>
      <c r="H37" s="255"/>
      <c r="I37" s="255"/>
      <c r="J37" s="255"/>
      <c r="K37" s="255"/>
      <c r="L37" s="255"/>
      <c r="M37" s="255"/>
      <c r="N37" s="255"/>
      <c r="O37" s="255"/>
      <c r="P37" s="255"/>
    </row>
    <row r="38" spans="1:16" customFormat="1" ht="14.4">
      <c r="A38" s="255"/>
      <c r="B38" s="939" t="s">
        <v>320</v>
      </c>
      <c r="C38" s="155">
        <v>161</v>
      </c>
      <c r="D38" s="155">
        <v>303</v>
      </c>
      <c r="E38" s="155">
        <v>282</v>
      </c>
      <c r="F38" s="934">
        <v>319</v>
      </c>
      <c r="G38" s="255"/>
      <c r="H38" s="255"/>
      <c r="I38" s="255"/>
      <c r="J38" s="255"/>
      <c r="K38" s="255"/>
      <c r="L38" s="255"/>
      <c r="M38" s="255"/>
      <c r="N38" s="255"/>
      <c r="O38" s="255"/>
      <c r="P38" s="255"/>
    </row>
    <row r="39" spans="1:16" customFormat="1" ht="14.4">
      <c r="A39" s="255"/>
      <c r="B39" s="939" t="s">
        <v>322</v>
      </c>
      <c r="C39" s="155">
        <v>4</v>
      </c>
      <c r="D39" s="155">
        <v>11</v>
      </c>
      <c r="E39" s="155">
        <v>11</v>
      </c>
      <c r="F39" s="934">
        <v>10</v>
      </c>
      <c r="G39" s="255"/>
      <c r="H39" s="255"/>
      <c r="I39" s="255"/>
      <c r="J39" s="255"/>
      <c r="K39" s="255"/>
      <c r="L39" s="255"/>
      <c r="M39" s="255"/>
      <c r="N39" s="255"/>
      <c r="O39" s="255"/>
      <c r="P39" s="255"/>
    </row>
    <row r="40" spans="1:16" customFormat="1" ht="14.4">
      <c r="A40" s="255"/>
      <c r="B40" s="1093" t="s">
        <v>1594</v>
      </c>
      <c r="C40" s="155">
        <v>464</v>
      </c>
      <c r="D40" s="155">
        <v>940</v>
      </c>
      <c r="E40" s="155">
        <v>878</v>
      </c>
      <c r="F40" s="934">
        <v>953</v>
      </c>
      <c r="G40" s="255"/>
      <c r="H40" s="255"/>
      <c r="I40" s="255"/>
      <c r="J40" s="255"/>
      <c r="K40" s="255"/>
      <c r="L40" s="255"/>
      <c r="M40" s="255"/>
      <c r="N40" s="255"/>
      <c r="O40" s="255"/>
      <c r="P40" s="255"/>
    </row>
    <row r="41" spans="1:16" customFormat="1" ht="14.4">
      <c r="A41" s="255"/>
      <c r="B41" s="939" t="s">
        <v>323</v>
      </c>
      <c r="C41" s="462">
        <v>3</v>
      </c>
      <c r="D41" s="462">
        <v>7</v>
      </c>
      <c r="E41" s="462">
        <v>7</v>
      </c>
      <c r="F41" s="482">
        <v>6</v>
      </c>
      <c r="G41" s="255"/>
      <c r="H41" s="255"/>
      <c r="I41" s="255"/>
      <c r="J41" s="255"/>
      <c r="K41" s="255"/>
      <c r="L41" s="255"/>
      <c r="M41" s="255"/>
      <c r="N41" s="255"/>
      <c r="O41" s="255"/>
      <c r="P41" s="255"/>
    </row>
    <row r="42" spans="1:16" customFormat="1" ht="15" thickBot="1">
      <c r="A42" s="255"/>
      <c r="B42" s="1091" t="s">
        <v>1592</v>
      </c>
      <c r="C42" s="940">
        <v>1051</v>
      </c>
      <c r="D42" s="940">
        <v>2165</v>
      </c>
      <c r="E42" s="940">
        <v>2057</v>
      </c>
      <c r="F42" s="1092">
        <v>2103</v>
      </c>
      <c r="G42" s="255"/>
      <c r="H42" s="255"/>
      <c r="I42" s="255"/>
      <c r="J42" s="255"/>
      <c r="K42" s="255"/>
      <c r="L42" s="255"/>
      <c r="M42" s="255"/>
      <c r="N42" s="255"/>
      <c r="O42" s="255"/>
      <c r="P42" s="255"/>
    </row>
    <row r="43" spans="1:16" customFormat="1" ht="22.2" customHeight="1">
      <c r="A43" s="255"/>
      <c r="B43" s="1173" t="s">
        <v>1595</v>
      </c>
      <c r="C43" s="1173"/>
      <c r="D43" s="1173"/>
      <c r="E43" s="1173"/>
      <c r="F43" s="1173"/>
      <c r="G43" s="303"/>
      <c r="H43" s="303"/>
      <c r="I43" s="303"/>
      <c r="J43" s="303"/>
      <c r="K43" s="568"/>
      <c r="L43" s="568"/>
      <c r="M43" s="568"/>
      <c r="N43" s="568"/>
      <c r="O43" s="568"/>
      <c r="P43" s="568"/>
    </row>
    <row r="44" spans="1:16" customFormat="1" ht="22.2" customHeight="1">
      <c r="A44" s="255"/>
      <c r="B44" s="1552" t="s">
        <v>1596</v>
      </c>
      <c r="C44" s="1552"/>
      <c r="D44" s="1552"/>
      <c r="E44" s="1552"/>
      <c r="F44" s="1552"/>
      <c r="G44" s="26"/>
      <c r="H44" s="26"/>
      <c r="I44" s="26"/>
      <c r="J44" s="26"/>
      <c r="K44" s="528"/>
      <c r="L44" s="568"/>
      <c r="M44" s="568"/>
      <c r="N44" s="568"/>
      <c r="O44" s="568"/>
      <c r="P44" s="568"/>
    </row>
    <row r="45" spans="1:16" customFormat="1" ht="22.2" customHeight="1">
      <c r="A45" s="255"/>
      <c r="B45" s="1552" t="s">
        <v>1597</v>
      </c>
      <c r="C45" s="1552"/>
      <c r="D45" s="1552"/>
      <c r="E45" s="1552"/>
      <c r="F45" s="1552"/>
      <c r="G45" s="26"/>
      <c r="H45" s="26"/>
      <c r="I45" s="26"/>
      <c r="J45" s="26"/>
      <c r="K45" s="528"/>
      <c r="L45" s="568"/>
      <c r="M45" s="568"/>
      <c r="N45" s="568"/>
      <c r="O45" s="568"/>
      <c r="P45" s="568"/>
    </row>
    <row r="46" spans="1:16" customFormat="1" ht="12" customHeight="1">
      <c r="A46" s="255"/>
      <c r="B46" s="1552" t="s">
        <v>1598</v>
      </c>
      <c r="C46" s="1552"/>
      <c r="D46" s="1552"/>
      <c r="E46" s="1552"/>
      <c r="F46" s="1552"/>
      <c r="G46" s="528"/>
      <c r="H46" s="528"/>
      <c r="I46" s="528"/>
      <c r="J46" s="528"/>
      <c r="K46" s="528"/>
      <c r="L46" s="568"/>
      <c r="M46" s="568"/>
      <c r="N46" s="568"/>
      <c r="O46" s="568"/>
      <c r="P46" s="568"/>
    </row>
    <row r="47" spans="1:16" customFormat="1" ht="12" customHeight="1">
      <c r="A47" s="255"/>
      <c r="B47" s="1552" t="s">
        <v>1599</v>
      </c>
      <c r="C47" s="1552"/>
      <c r="D47" s="1552"/>
      <c r="E47" s="1552"/>
      <c r="F47" s="1552"/>
      <c r="G47" s="26"/>
      <c r="H47" s="26"/>
      <c r="I47" s="26"/>
      <c r="J47" s="9"/>
      <c r="K47" s="528"/>
      <c r="L47" s="568"/>
      <c r="M47" s="568"/>
      <c r="N47" s="568"/>
      <c r="O47" s="568"/>
      <c r="P47" s="568"/>
    </row>
    <row r="48" spans="1:16" customFormat="1" ht="8.4" customHeight="1">
      <c r="A48" s="1220"/>
      <c r="B48" s="1220"/>
      <c r="C48" s="566"/>
      <c r="D48" s="566"/>
      <c r="E48" s="566"/>
      <c r="F48" s="566"/>
      <c r="G48" s="566"/>
      <c r="H48" s="566"/>
      <c r="I48" s="566"/>
      <c r="J48" s="255"/>
      <c r="K48" s="255"/>
      <c r="L48" s="255"/>
      <c r="M48" s="255"/>
      <c r="N48" s="255"/>
      <c r="O48" s="255"/>
      <c r="P48" s="255"/>
    </row>
    <row r="49" spans="1:16" customFormat="1" ht="18" thickBot="1">
      <c r="A49" s="565"/>
      <c r="B49" s="1222" t="s">
        <v>1600</v>
      </c>
      <c r="C49" s="1222"/>
      <c r="D49" s="1222"/>
      <c r="E49" s="1222"/>
      <c r="F49" s="1222"/>
      <c r="G49" s="1222"/>
      <c r="H49" s="1222"/>
      <c r="I49" s="1222"/>
      <c r="J49" s="255"/>
      <c r="K49" s="255"/>
      <c r="L49" s="255"/>
      <c r="M49" s="255"/>
      <c r="N49" s="255"/>
      <c r="O49" s="255"/>
      <c r="P49" s="255"/>
    </row>
    <row r="50" spans="1:16" customFormat="1" ht="14.4">
      <c r="A50" s="255"/>
      <c r="B50" s="932"/>
      <c r="C50" s="921" t="s">
        <v>1581</v>
      </c>
      <c r="D50" s="943">
        <v>2023</v>
      </c>
      <c r="E50" s="943">
        <v>2022</v>
      </c>
      <c r="F50" s="944">
        <v>2021</v>
      </c>
      <c r="G50" s="255"/>
      <c r="H50" s="255"/>
      <c r="I50" s="255"/>
      <c r="J50" s="255"/>
      <c r="K50" s="255"/>
      <c r="L50" s="255"/>
      <c r="M50" s="255"/>
      <c r="N50" s="255"/>
      <c r="O50" s="255"/>
      <c r="P50" s="255"/>
    </row>
    <row r="51" spans="1:16" customFormat="1" ht="14.4">
      <c r="A51" s="255"/>
      <c r="B51" s="933" t="s">
        <v>336</v>
      </c>
      <c r="C51" s="462">
        <v>1048</v>
      </c>
      <c r="D51" s="480">
        <v>2158</v>
      </c>
      <c r="E51" s="480">
        <v>2050</v>
      </c>
      <c r="F51" s="483">
        <v>2097</v>
      </c>
      <c r="G51" s="255"/>
      <c r="H51" s="255"/>
      <c r="I51" s="255"/>
      <c r="J51" s="255"/>
      <c r="K51" s="255"/>
      <c r="L51" s="255"/>
      <c r="M51" s="255"/>
      <c r="N51" s="255"/>
      <c r="O51" s="255"/>
      <c r="P51" s="255"/>
    </row>
    <row r="52" spans="1:16" customFormat="1" ht="26.4">
      <c r="A52" s="255"/>
      <c r="B52" s="935" t="s">
        <v>1601</v>
      </c>
      <c r="C52" s="462">
        <v>3</v>
      </c>
      <c r="D52" s="462">
        <v>7</v>
      </c>
      <c r="E52" s="462">
        <v>7</v>
      </c>
      <c r="F52" s="482">
        <v>6</v>
      </c>
      <c r="G52" s="255"/>
      <c r="H52" s="255"/>
      <c r="I52" s="255"/>
      <c r="J52" s="255"/>
      <c r="K52" s="255"/>
      <c r="L52" s="255"/>
      <c r="M52" s="255"/>
      <c r="N52" s="255"/>
      <c r="O52" s="255"/>
      <c r="P52" s="255"/>
    </row>
    <row r="53" spans="1:16" customFormat="1" ht="26.4">
      <c r="A53" s="255"/>
      <c r="B53" s="935" t="s">
        <v>338</v>
      </c>
      <c r="C53" s="462">
        <v>3</v>
      </c>
      <c r="D53" s="462">
        <v>7</v>
      </c>
      <c r="E53" s="462">
        <v>7</v>
      </c>
      <c r="F53" s="482">
        <v>6</v>
      </c>
      <c r="G53" s="255"/>
      <c r="H53" s="255"/>
      <c r="I53" s="255"/>
      <c r="J53" s="255"/>
      <c r="K53" s="255"/>
      <c r="L53" s="255"/>
      <c r="M53" s="255"/>
      <c r="N53" s="255"/>
      <c r="O53" s="255"/>
      <c r="P53" s="255"/>
    </row>
    <row r="54" spans="1:16" customFormat="1" ht="14.4">
      <c r="A54" s="255"/>
      <c r="B54" s="933" t="s">
        <v>1602</v>
      </c>
      <c r="C54" s="480">
        <v>1051</v>
      </c>
      <c r="D54" s="480">
        <v>2165</v>
      </c>
      <c r="E54" s="480">
        <v>2057</v>
      </c>
      <c r="F54" s="483">
        <v>2103</v>
      </c>
      <c r="G54" s="255"/>
      <c r="H54" s="255"/>
      <c r="I54" s="255"/>
      <c r="J54" s="255"/>
      <c r="K54" s="255"/>
      <c r="L54" s="255"/>
      <c r="M54" s="255"/>
      <c r="N54" s="255"/>
      <c r="O54" s="255"/>
      <c r="P54" s="255"/>
    </row>
    <row r="55" spans="1:16" customFormat="1" ht="26.4">
      <c r="A55" s="255"/>
      <c r="B55" s="935" t="s">
        <v>1603</v>
      </c>
      <c r="C55" s="480">
        <v>36000</v>
      </c>
      <c r="D55" s="480">
        <v>70000</v>
      </c>
      <c r="E55" s="480">
        <v>65000</v>
      </c>
      <c r="F55" s="483">
        <v>69000</v>
      </c>
      <c r="G55" s="255"/>
      <c r="H55" s="255"/>
      <c r="I55" s="255"/>
      <c r="J55" s="255"/>
      <c r="K55" s="255"/>
      <c r="L55" s="255"/>
      <c r="M55" s="255"/>
      <c r="N55" s="255"/>
      <c r="O55" s="255"/>
      <c r="P55" s="255"/>
    </row>
    <row r="56" spans="1:16" customFormat="1" ht="15" thickBot="1">
      <c r="A56" s="255"/>
      <c r="B56" s="936" t="s">
        <v>341</v>
      </c>
      <c r="C56" s="1094">
        <v>64</v>
      </c>
      <c r="D56" s="1095" t="s">
        <v>163</v>
      </c>
      <c r="E56" s="1095" t="s">
        <v>163</v>
      </c>
      <c r="F56" s="1096" t="s">
        <v>163</v>
      </c>
      <c r="G56" s="255"/>
      <c r="H56" s="255"/>
      <c r="I56" s="255"/>
      <c r="J56" s="255"/>
      <c r="K56" s="255"/>
      <c r="L56" s="255"/>
      <c r="M56" s="255"/>
      <c r="N56" s="255"/>
      <c r="O56" s="255"/>
      <c r="P56" s="255"/>
    </row>
    <row r="57" spans="1:16" customFormat="1" ht="22.95" customHeight="1">
      <c r="A57" s="255"/>
      <c r="B57" s="1224" t="s">
        <v>342</v>
      </c>
      <c r="C57" s="1224"/>
      <c r="D57" s="1224"/>
      <c r="E57" s="1224"/>
      <c r="F57" s="1224"/>
      <c r="G57" s="10"/>
      <c r="H57" s="10"/>
      <c r="I57" s="10"/>
      <c r="J57" s="255"/>
      <c r="K57" s="255"/>
      <c r="L57" s="255"/>
      <c r="M57" s="255"/>
      <c r="N57" s="255"/>
      <c r="O57" s="255"/>
      <c r="P57" s="255"/>
    </row>
    <row r="58" spans="1:16" customFormat="1" ht="14.4" customHeight="1">
      <c r="A58" s="255"/>
      <c r="B58" s="1224" t="s">
        <v>343</v>
      </c>
      <c r="C58" s="1224"/>
      <c r="D58" s="1224"/>
      <c r="E58" s="1224"/>
      <c r="F58" s="1224"/>
      <c r="G58" s="26"/>
      <c r="H58" s="26"/>
      <c r="I58" s="26"/>
      <c r="J58" s="26"/>
      <c r="K58" s="255"/>
      <c r="L58" s="255"/>
      <c r="M58" s="255"/>
      <c r="N58" s="255"/>
      <c r="O58" s="255"/>
      <c r="P58" s="255"/>
    </row>
    <row r="59" spans="1:16" s="36" customFormat="1" ht="21.6" customHeight="1">
      <c r="A59" s="255"/>
      <c r="B59" s="1224" t="s">
        <v>344</v>
      </c>
      <c r="C59" s="1224"/>
      <c r="D59" s="1224"/>
      <c r="E59" s="1224"/>
      <c r="F59" s="1224"/>
      <c r="G59" s="26"/>
      <c r="H59" s="26"/>
      <c r="I59" s="26"/>
      <c r="J59" s="528"/>
      <c r="K59" s="255"/>
      <c r="L59" s="255"/>
      <c r="M59" s="255"/>
      <c r="N59" s="255"/>
      <c r="O59" s="255"/>
      <c r="P59" s="255"/>
    </row>
    <row r="60" spans="1:16" s="36" customFormat="1" ht="13.2" customHeight="1">
      <c r="A60" s="255"/>
      <c r="B60" s="1223" t="s">
        <v>345</v>
      </c>
      <c r="C60" s="1223"/>
      <c r="D60" s="1223"/>
      <c r="E60" s="1223"/>
      <c r="F60" s="1223"/>
      <c r="G60" s="10"/>
      <c r="H60" s="10"/>
      <c r="I60" s="10"/>
      <c r="J60" s="255"/>
      <c r="K60" s="255"/>
      <c r="L60" s="255"/>
      <c r="M60" s="255"/>
      <c r="N60" s="255"/>
      <c r="O60" s="255"/>
      <c r="P60" s="255"/>
    </row>
    <row r="61" spans="1:16" s="36" customFormat="1" ht="13.2" customHeight="1">
      <c r="A61" s="255"/>
      <c r="B61" s="1223" t="s">
        <v>1604</v>
      </c>
      <c r="C61" s="1223"/>
      <c r="D61" s="1223"/>
      <c r="E61" s="1223"/>
      <c r="F61" s="1223"/>
      <c r="G61" s="10"/>
      <c r="H61" s="10"/>
      <c r="I61" s="10"/>
      <c r="J61" s="255"/>
      <c r="K61" s="255"/>
      <c r="L61" s="255"/>
      <c r="M61" s="255"/>
      <c r="N61" s="255"/>
      <c r="O61" s="255"/>
      <c r="P61" s="255"/>
    </row>
    <row r="62" spans="1:16" customFormat="1" ht="11.4" customHeight="1" thickBot="1">
      <c r="A62" s="1220"/>
      <c r="B62" s="1220"/>
      <c r="C62" s="566"/>
      <c r="D62" s="566"/>
      <c r="E62" s="566"/>
      <c r="F62" s="566"/>
      <c r="G62" s="566"/>
      <c r="H62" s="566"/>
      <c r="I62" s="566"/>
      <c r="J62" s="255"/>
      <c r="K62" s="255"/>
      <c r="L62" s="255"/>
      <c r="M62" s="255"/>
      <c r="N62" s="255"/>
      <c r="O62" s="255"/>
      <c r="P62" s="255"/>
    </row>
    <row r="63" spans="1:16" ht="18.600000000000001" thickTop="1" thickBot="1">
      <c r="A63"/>
      <c r="B63" s="617" t="s">
        <v>1563</v>
      </c>
      <c r="C63" s="617"/>
      <c r="D63" s="617"/>
      <c r="E63" s="617"/>
      <c r="F63" s="617"/>
      <c r="G63" s="617"/>
      <c r="H63" s="617"/>
      <c r="I63" s="617"/>
      <c r="J63" s="617"/>
    </row>
    <row r="64" spans="1:16" customFormat="1" ht="8.4" customHeight="1" thickTop="1">
      <c r="A64" s="1220"/>
      <c r="B64" s="1220"/>
      <c r="C64" s="566"/>
      <c r="D64" s="566"/>
      <c r="E64" s="566"/>
      <c r="F64" s="566"/>
      <c r="G64" s="566"/>
      <c r="H64" s="566"/>
      <c r="I64" s="566"/>
      <c r="J64" s="255"/>
      <c r="K64" s="255"/>
      <c r="L64" s="255"/>
      <c r="M64" s="255"/>
      <c r="N64" s="255"/>
      <c r="O64" s="255"/>
      <c r="P64" s="255"/>
    </row>
    <row r="65" spans="1:16" ht="16.8" thickBot="1">
      <c r="A65"/>
      <c r="B65" s="1474" t="s">
        <v>1605</v>
      </c>
      <c r="C65" s="1183"/>
      <c r="D65" s="1183"/>
      <c r="E65" s="1183"/>
      <c r="F65" s="1183"/>
      <c r="G65" s="1183"/>
      <c r="H65" s="1183"/>
    </row>
    <row r="66" spans="1:16" ht="17.100000000000001" customHeight="1">
      <c r="A66"/>
      <c r="B66" s="603"/>
      <c r="C66" s="761" t="s">
        <v>1581</v>
      </c>
      <c r="D66" s="604">
        <v>2023</v>
      </c>
      <c r="E66" s="604">
        <v>2022</v>
      </c>
      <c r="F66" s="821">
        <v>2021</v>
      </c>
    </row>
    <row r="67" spans="1:16" ht="25.95" customHeight="1">
      <c r="A67"/>
      <c r="B67" s="235" t="s">
        <v>1606</v>
      </c>
      <c r="C67" s="341">
        <v>2345000</v>
      </c>
      <c r="D67" s="74">
        <v>6000000</v>
      </c>
      <c r="E67" s="74">
        <v>5000000</v>
      </c>
      <c r="F67" s="890">
        <v>5000000</v>
      </c>
    </row>
    <row r="68" spans="1:16" ht="16.95" customHeight="1">
      <c r="A68"/>
      <c r="B68" s="235" t="s">
        <v>1607</v>
      </c>
      <c r="C68" s="341">
        <v>3693400</v>
      </c>
      <c r="D68" s="74">
        <v>9000000</v>
      </c>
      <c r="E68" s="74">
        <v>9000000</v>
      </c>
      <c r="F68" s="890">
        <v>10000000</v>
      </c>
    </row>
    <row r="69" spans="1:16" ht="14.4">
      <c r="A69"/>
      <c r="B69" s="235" t="s">
        <v>277</v>
      </c>
      <c r="C69" s="341">
        <v>256986000</v>
      </c>
      <c r="D69" s="74">
        <v>603000000</v>
      </c>
      <c r="E69" s="74">
        <v>611000000</v>
      </c>
      <c r="F69" s="890">
        <v>649000000</v>
      </c>
    </row>
    <row r="70" spans="1:16" ht="27" thickBot="1">
      <c r="A70"/>
      <c r="B70" s="699" t="s">
        <v>1608</v>
      </c>
      <c r="C70" s="1097">
        <f>SUM(C67:C69)</f>
        <v>263024400</v>
      </c>
      <c r="D70" s="918">
        <f>SUM(D67:D69)</f>
        <v>618000000</v>
      </c>
      <c r="E70" s="918">
        <f>SUM(E67:E69)</f>
        <v>625000000</v>
      </c>
      <c r="F70" s="1098">
        <f>SUM(F67:F69)</f>
        <v>664000000</v>
      </c>
    </row>
    <row r="71" spans="1:16" ht="12.6" customHeight="1">
      <c r="A71"/>
      <c r="B71" s="1207" t="s">
        <v>279</v>
      </c>
      <c r="C71" s="1207"/>
      <c r="D71" s="1207"/>
      <c r="E71" s="1207"/>
      <c r="F71" s="1207"/>
      <c r="G71" s="303"/>
      <c r="H71" s="303"/>
    </row>
    <row r="72" spans="1:16" ht="22.2" customHeight="1">
      <c r="A72"/>
      <c r="B72" s="1170" t="s">
        <v>1609</v>
      </c>
      <c r="C72" s="1170"/>
      <c r="D72" s="1170"/>
      <c r="E72" s="1170"/>
      <c r="F72" s="1170"/>
      <c r="G72" s="303"/>
      <c r="H72" s="303"/>
    </row>
    <row r="73" spans="1:16" customFormat="1" ht="8.4" customHeight="1">
      <c r="A73" s="1220"/>
      <c r="B73" s="1220"/>
      <c r="C73" s="566"/>
      <c r="D73" s="566"/>
      <c r="E73" s="566"/>
      <c r="F73" s="566"/>
      <c r="G73" s="566"/>
      <c r="H73" s="566"/>
      <c r="I73" s="566"/>
      <c r="J73" s="255"/>
      <c r="K73" s="255"/>
      <c r="L73" s="255"/>
      <c r="M73" s="255"/>
      <c r="N73" s="255"/>
      <c r="O73" s="255"/>
      <c r="P73" s="255"/>
    </row>
    <row r="74" spans="1:16" ht="16.350000000000001" customHeight="1" thickBot="1">
      <c r="A74"/>
      <c r="B74" s="1474" t="s">
        <v>1610</v>
      </c>
      <c r="C74" s="1219"/>
      <c r="D74" s="1219"/>
      <c r="E74" s="1219"/>
      <c r="F74" s="27"/>
    </row>
    <row r="75" spans="1:16" ht="40.5" customHeight="1" thickBot="1">
      <c r="A75" s="6"/>
      <c r="B75" s="608" t="s">
        <v>303</v>
      </c>
      <c r="C75" s="610" t="s">
        <v>1611</v>
      </c>
      <c r="D75" s="610" t="s">
        <v>305</v>
      </c>
      <c r="E75" s="609" t="s">
        <v>304</v>
      </c>
      <c r="F75" s="27"/>
    </row>
    <row r="76" spans="1:16" ht="13.2" customHeight="1">
      <c r="A76" s="6"/>
      <c r="B76" s="1099" t="s">
        <v>1581</v>
      </c>
      <c r="C76" s="764"/>
      <c r="D76" s="764"/>
      <c r="E76" s="765"/>
      <c r="F76" s="27"/>
      <c r="G76" s="27"/>
      <c r="H76" s="27"/>
      <c r="J76" s="45"/>
    </row>
    <row r="77" spans="1:16" ht="16.2" customHeight="1">
      <c r="A77" s="6"/>
      <c r="B77" s="188" t="s">
        <v>307</v>
      </c>
      <c r="C77" s="343">
        <f>SUM(D77:E77)</f>
        <v>22550.664000000001</v>
      </c>
      <c r="D77" s="343">
        <v>2441.665</v>
      </c>
      <c r="E77" s="344">
        <v>20108.999</v>
      </c>
    </row>
    <row r="78" spans="1:16" ht="16.2" customHeight="1">
      <c r="A78" s="6"/>
      <c r="B78" s="188" t="s">
        <v>308</v>
      </c>
      <c r="C78" s="343">
        <f>SUM(D78:E78)</f>
        <v>6817.5210000000006</v>
      </c>
      <c r="D78" s="343">
        <v>4010.1959999999999</v>
      </c>
      <c r="E78" s="344">
        <v>2807.3250000000003</v>
      </c>
    </row>
    <row r="79" spans="1:16" ht="15" customHeight="1" thickBot="1">
      <c r="A79" s="6"/>
      <c r="B79" s="694" t="s">
        <v>159</v>
      </c>
      <c r="C79" s="762">
        <f>SUM(C77:C78)</f>
        <v>29368.185000000001</v>
      </c>
      <c r="D79" s="762">
        <f t="shared" ref="D79:E79" si="1">SUM(D77:D78)</f>
        <v>6451.8609999999999</v>
      </c>
      <c r="E79" s="763">
        <f t="shared" si="1"/>
        <v>22916.324000000001</v>
      </c>
      <c r="F79" s="47"/>
      <c r="G79" s="27"/>
      <c r="H79" s="47"/>
    </row>
    <row r="80" spans="1:16" ht="16.2" customHeight="1">
      <c r="A80" s="6"/>
      <c r="B80" s="766">
        <v>2023</v>
      </c>
      <c r="C80" s="764"/>
      <c r="D80" s="764"/>
      <c r="E80" s="765"/>
    </row>
    <row r="81" spans="1:16" ht="16.2" customHeight="1">
      <c r="A81" s="6"/>
      <c r="B81" s="188" t="s">
        <v>307</v>
      </c>
      <c r="C81" s="71">
        <v>37388</v>
      </c>
      <c r="D81" s="71">
        <v>4090</v>
      </c>
      <c r="E81" s="342">
        <v>41478</v>
      </c>
    </row>
    <row r="82" spans="1:16" ht="16.2" customHeight="1">
      <c r="A82" s="6"/>
      <c r="B82" s="188" t="s">
        <v>308</v>
      </c>
      <c r="C82" s="71">
        <v>30844</v>
      </c>
      <c r="D82" s="71">
        <v>31034</v>
      </c>
      <c r="E82" s="342">
        <v>61878</v>
      </c>
    </row>
    <row r="83" spans="1:16" ht="14.25" customHeight="1" thickBot="1">
      <c r="A83" s="6"/>
      <c r="B83" s="694" t="s">
        <v>159</v>
      </c>
      <c r="C83" s="697">
        <v>68232</v>
      </c>
      <c r="D83" s="697">
        <v>35124</v>
      </c>
      <c r="E83" s="698">
        <v>103356</v>
      </c>
    </row>
    <row r="84" spans="1:16" ht="15" customHeight="1">
      <c r="A84" s="6"/>
      <c r="B84" s="691">
        <v>2022</v>
      </c>
      <c r="C84" s="692"/>
      <c r="D84" s="692"/>
      <c r="E84" s="693"/>
    </row>
    <row r="85" spans="1:16" ht="16.2" customHeight="1">
      <c r="A85" s="6"/>
      <c r="B85" s="188" t="s">
        <v>307</v>
      </c>
      <c r="C85" s="71">
        <v>18841</v>
      </c>
      <c r="D85" s="71">
        <v>4696</v>
      </c>
      <c r="E85" s="342">
        <v>23537</v>
      </c>
    </row>
    <row r="86" spans="1:16" ht="16.2" customHeight="1">
      <c r="A86" s="6"/>
      <c r="B86" s="188" t="s">
        <v>308</v>
      </c>
      <c r="C86" s="71">
        <v>67155</v>
      </c>
      <c r="D86" s="71">
        <v>9398</v>
      </c>
      <c r="E86" s="342">
        <v>76552</v>
      </c>
    </row>
    <row r="87" spans="1:16" ht="14.25" customHeight="1" thickBot="1">
      <c r="A87" s="6"/>
      <c r="B87" s="694" t="s">
        <v>159</v>
      </c>
      <c r="C87" s="697">
        <v>85996</v>
      </c>
      <c r="D87" s="697">
        <v>14094</v>
      </c>
      <c r="E87" s="698">
        <v>100090</v>
      </c>
    </row>
    <row r="88" spans="1:16" ht="14.4" customHeight="1">
      <c r="A88" s="6"/>
      <c r="B88" s="691">
        <v>2021</v>
      </c>
      <c r="C88" s="692"/>
      <c r="D88" s="692"/>
      <c r="E88" s="693"/>
    </row>
    <row r="89" spans="1:16" ht="16.2" customHeight="1">
      <c r="A89" s="6"/>
      <c r="B89" s="188" t="s">
        <v>307</v>
      </c>
      <c r="C89" s="71">
        <v>10774</v>
      </c>
      <c r="D89" s="71">
        <v>3627</v>
      </c>
      <c r="E89" s="342">
        <v>14401</v>
      </c>
    </row>
    <row r="90" spans="1:16" ht="16.2" customHeight="1">
      <c r="A90" s="6"/>
      <c r="B90" s="188" t="s">
        <v>308</v>
      </c>
      <c r="C90" s="71">
        <v>36950</v>
      </c>
      <c r="D90" s="71">
        <v>9036</v>
      </c>
      <c r="E90" s="342">
        <v>45986</v>
      </c>
    </row>
    <row r="91" spans="1:16" ht="15" customHeight="1" thickBot="1">
      <c r="A91" s="6"/>
      <c r="B91" s="915" t="s">
        <v>159</v>
      </c>
      <c r="C91" s="695">
        <v>47723</v>
      </c>
      <c r="D91" s="695">
        <v>12663</v>
      </c>
      <c r="E91" s="696">
        <v>60386</v>
      </c>
    </row>
    <row r="92" spans="1:16" ht="14.85" customHeight="1">
      <c r="A92"/>
      <c r="B92" s="1160" t="s">
        <v>279</v>
      </c>
      <c r="C92" s="1160"/>
      <c r="D92" s="1160"/>
      <c r="E92" s="1160"/>
    </row>
    <row r="93" spans="1:16" ht="26.1" customHeight="1">
      <c r="A93"/>
      <c r="B93" s="1176" t="s">
        <v>1612</v>
      </c>
      <c r="C93" s="1176"/>
      <c r="D93" s="1176"/>
      <c r="E93" s="1176"/>
    </row>
    <row r="94" spans="1:16" ht="14.85" customHeight="1">
      <c r="A94"/>
      <c r="B94" s="1207" t="s">
        <v>1613</v>
      </c>
      <c r="C94" s="1207"/>
      <c r="D94" s="1207"/>
      <c r="E94" s="1207"/>
      <c r="F94" s="27"/>
      <c r="G94" s="27"/>
      <c r="H94" s="27"/>
    </row>
    <row r="95" spans="1:16" ht="14.85" customHeight="1">
      <c r="A95"/>
      <c r="B95" s="1207" t="s">
        <v>1614</v>
      </c>
      <c r="C95" s="1207"/>
      <c r="D95" s="1207"/>
      <c r="E95" s="1207"/>
      <c r="F95" s="27"/>
      <c r="G95" s="27"/>
      <c r="H95" s="27"/>
    </row>
    <row r="96" spans="1:16" customFormat="1" ht="8.4" customHeight="1" thickBot="1">
      <c r="A96" s="1220"/>
      <c r="B96" s="1220"/>
      <c r="C96" s="566"/>
      <c r="D96" s="566"/>
      <c r="E96" s="566"/>
      <c r="F96" s="566"/>
      <c r="G96" s="566"/>
      <c r="H96" s="566"/>
      <c r="I96" s="566"/>
      <c r="J96" s="255"/>
      <c r="K96" s="255"/>
      <c r="L96" s="255"/>
      <c r="M96" s="255"/>
      <c r="N96" s="255"/>
      <c r="O96" s="255"/>
      <c r="P96" s="255"/>
    </row>
    <row r="97" spans="1:16" customFormat="1" ht="18.600000000000001" customHeight="1" thickTop="1" thickBot="1">
      <c r="B97" s="617" t="s">
        <v>30</v>
      </c>
      <c r="C97" s="617"/>
      <c r="D97" s="617"/>
      <c r="E97" s="617"/>
      <c r="F97" s="617"/>
      <c r="G97" s="617"/>
      <c r="H97" s="617"/>
      <c r="I97" s="617"/>
      <c r="J97" s="617"/>
    </row>
    <row r="98" spans="1:16" customFormat="1" ht="8.4" customHeight="1" thickTop="1">
      <c r="A98" s="1220"/>
      <c r="B98" s="1220"/>
      <c r="C98" s="566"/>
      <c r="D98" s="566"/>
      <c r="E98" s="566"/>
      <c r="F98" s="566"/>
      <c r="G98" s="566"/>
      <c r="H98" s="566"/>
      <c r="I98" s="566"/>
      <c r="J98" s="255"/>
      <c r="K98" s="255"/>
      <c r="L98" s="255"/>
      <c r="M98" s="255"/>
      <c r="N98" s="255"/>
      <c r="O98" s="255"/>
      <c r="P98" s="255"/>
    </row>
    <row r="99" spans="1:16" customFormat="1" ht="16.8" thickBot="1">
      <c r="B99" s="1474" t="s">
        <v>1615</v>
      </c>
      <c r="C99" s="1183"/>
      <c r="D99" s="1183"/>
      <c r="E99" s="1183"/>
      <c r="F99" s="1183"/>
      <c r="G99" s="1183"/>
      <c r="H99" s="1183"/>
      <c r="I99" s="1183"/>
    </row>
    <row r="100" spans="1:16" customFormat="1" ht="26.4">
      <c r="B100" s="820"/>
      <c r="C100" s="610" t="s">
        <v>1616</v>
      </c>
      <c r="D100" s="633">
        <v>2023</v>
      </c>
      <c r="E100" s="633">
        <v>2022</v>
      </c>
      <c r="F100" s="635">
        <v>2021</v>
      </c>
    </row>
    <row r="101" spans="1:16" customFormat="1" ht="15" customHeight="1">
      <c r="B101" s="1100" t="s">
        <v>1617</v>
      </c>
      <c r="C101" s="266">
        <v>9973.5588599999992</v>
      </c>
      <c r="D101" s="266">
        <v>12726.69455</v>
      </c>
      <c r="E101" s="77">
        <v>12869</v>
      </c>
      <c r="F101" s="268">
        <v>11805</v>
      </c>
    </row>
    <row r="102" spans="1:16" customFormat="1" ht="16.2" customHeight="1">
      <c r="B102" s="1100" t="s">
        <v>1618</v>
      </c>
      <c r="C102" s="266">
        <v>64054.269950000002</v>
      </c>
      <c r="D102" s="266">
        <v>124141.42632000001</v>
      </c>
      <c r="E102" s="77">
        <v>162725</v>
      </c>
      <c r="F102" s="268">
        <v>142815</v>
      </c>
    </row>
    <row r="103" spans="1:16" customFormat="1" ht="14.4" customHeight="1">
      <c r="B103" s="1100" t="s">
        <v>528</v>
      </c>
      <c r="C103" s="266">
        <v>75354.785999999993</v>
      </c>
      <c r="D103" s="266">
        <v>127895.25899999998</v>
      </c>
      <c r="E103" s="77">
        <v>155558</v>
      </c>
      <c r="F103" s="268">
        <v>135123</v>
      </c>
    </row>
    <row r="104" spans="1:16" customFormat="1" ht="14.4">
      <c r="B104" s="1100" t="s">
        <v>529</v>
      </c>
      <c r="C104" s="102">
        <v>4276.0800099999997</v>
      </c>
      <c r="D104" s="102">
        <v>9661</v>
      </c>
      <c r="E104" s="77">
        <v>8959</v>
      </c>
      <c r="F104" s="268">
        <v>8113</v>
      </c>
    </row>
    <row r="105" spans="1:16" customFormat="1" ht="14.4" customHeight="1">
      <c r="B105" s="1100" t="s">
        <v>530</v>
      </c>
      <c r="C105" s="266">
        <v>15177.731880000001</v>
      </c>
      <c r="D105" s="266">
        <v>23504.898999999998</v>
      </c>
      <c r="E105" s="77">
        <v>22425</v>
      </c>
      <c r="F105" s="268">
        <v>23827</v>
      </c>
    </row>
    <row r="106" spans="1:16" customFormat="1" ht="14.4" customHeight="1">
      <c r="B106" s="1100" t="s">
        <v>1619</v>
      </c>
      <c r="C106" s="266">
        <v>20583.421890000001</v>
      </c>
      <c r="D106" s="266">
        <v>36223</v>
      </c>
      <c r="E106" s="77">
        <v>35293</v>
      </c>
      <c r="F106" s="268">
        <v>35632</v>
      </c>
    </row>
    <row r="107" spans="1:16" customFormat="1" ht="16.2" customHeight="1" thickBot="1">
      <c r="B107" s="1101" t="s">
        <v>566</v>
      </c>
      <c r="C107" s="267">
        <v>0.73737651402723103</v>
      </c>
      <c r="D107" s="269">
        <v>0.64</v>
      </c>
      <c r="E107" s="269">
        <v>0.64</v>
      </c>
      <c r="F107" s="270">
        <v>0.67</v>
      </c>
    </row>
    <row r="108" spans="1:16" s="8" customFormat="1" ht="12" customHeight="1">
      <c r="A108"/>
      <c r="B108" s="1170" t="s">
        <v>534</v>
      </c>
      <c r="C108" s="1170"/>
      <c r="D108" s="1170"/>
      <c r="E108" s="1170"/>
      <c r="F108" s="1170"/>
      <c r="G108" s="145"/>
      <c r="H108" s="145"/>
      <c r="I108" s="145"/>
      <c r="J108" s="145"/>
      <c r="K108" s="145"/>
      <c r="L108" s="145"/>
    </row>
    <row r="109" spans="1:16" customFormat="1" ht="22.95" customHeight="1">
      <c r="B109" s="1224" t="s">
        <v>1620</v>
      </c>
      <c r="C109" s="1224"/>
      <c r="D109" s="1224"/>
      <c r="E109" s="1224"/>
      <c r="F109" s="1224"/>
      <c r="G109" s="10"/>
      <c r="H109" s="10"/>
      <c r="I109" s="10"/>
    </row>
    <row r="110" spans="1:16" customFormat="1" ht="12.6" customHeight="1">
      <c r="B110" s="1223" t="s">
        <v>1621</v>
      </c>
      <c r="C110" s="1223"/>
      <c r="D110" s="1223"/>
      <c r="E110" s="1223"/>
      <c r="F110" s="1223"/>
      <c r="G110" s="10"/>
      <c r="H110" s="10"/>
      <c r="I110" s="10"/>
    </row>
    <row r="111" spans="1:16" customFormat="1" ht="12.6" customHeight="1">
      <c r="B111" s="1223" t="s">
        <v>1622</v>
      </c>
      <c r="C111" s="1223"/>
      <c r="D111" s="1223"/>
      <c r="E111" s="1223"/>
      <c r="F111" s="1223"/>
      <c r="G111" s="10"/>
      <c r="H111" s="10"/>
      <c r="I111" s="10"/>
    </row>
    <row r="112" spans="1:16" customFormat="1" ht="8.4" customHeight="1">
      <c r="A112" s="1220"/>
      <c r="B112" s="1220"/>
      <c r="C112" s="566"/>
      <c r="D112" s="566"/>
      <c r="E112" s="566"/>
      <c r="F112" s="566"/>
      <c r="G112" s="566"/>
      <c r="H112" s="566"/>
      <c r="I112" s="566"/>
      <c r="J112" s="255"/>
      <c r="K112" s="255"/>
      <c r="L112" s="255"/>
      <c r="M112" s="255"/>
      <c r="N112" s="255"/>
      <c r="O112" s="255"/>
      <c r="P112" s="255"/>
    </row>
    <row r="113" spans="2:13" customFormat="1" ht="16.8" thickBot="1">
      <c r="B113" s="1218" t="s">
        <v>1623</v>
      </c>
      <c r="C113" s="1474"/>
      <c r="D113" s="1474"/>
      <c r="E113" s="1474"/>
      <c r="F113" s="1474"/>
      <c r="G113" s="1474"/>
      <c r="H113" s="1474"/>
      <c r="I113" s="299"/>
      <c r="J113" s="299"/>
      <c r="K113" s="299"/>
      <c r="L113" s="299"/>
      <c r="M113" s="2"/>
    </row>
    <row r="114" spans="2:13" customFormat="1" ht="14.4">
      <c r="B114" s="1249"/>
      <c r="C114" s="1251" t="s">
        <v>539</v>
      </c>
      <c r="D114" s="1555" t="s">
        <v>542</v>
      </c>
      <c r="E114" s="1556"/>
      <c r="F114" s="1557"/>
    </row>
    <row r="115" spans="2:13" customFormat="1" ht="15.6">
      <c r="B115" s="1553"/>
      <c r="C115" s="1554"/>
      <c r="D115" s="636" t="s">
        <v>1624</v>
      </c>
      <c r="E115" s="636" t="s">
        <v>1625</v>
      </c>
      <c r="F115" s="637" t="s">
        <v>159</v>
      </c>
    </row>
    <row r="116" spans="2:13" customFormat="1" ht="15.6">
      <c r="B116" s="1544" t="s">
        <v>1626</v>
      </c>
      <c r="C116" s="261" t="s">
        <v>1627</v>
      </c>
      <c r="D116" s="262">
        <v>2743.1741399999996</v>
      </c>
      <c r="E116" s="262">
        <v>6205.1642199999997</v>
      </c>
      <c r="F116" s="283">
        <v>8948.3383599999997</v>
      </c>
    </row>
    <row r="117" spans="2:13" customFormat="1" ht="15.6">
      <c r="B117" s="1545"/>
      <c r="C117" s="64" t="s">
        <v>1628</v>
      </c>
      <c r="D117" s="262">
        <v>817.7238000000001</v>
      </c>
      <c r="E117" s="262">
        <v>205.1927</v>
      </c>
      <c r="F117" s="283">
        <v>1022.9165</v>
      </c>
    </row>
    <row r="118" spans="2:13" customFormat="1" ht="15.6">
      <c r="B118" s="1545"/>
      <c r="C118" s="64" t="s">
        <v>1629</v>
      </c>
      <c r="D118" s="262">
        <v>0</v>
      </c>
      <c r="E118" s="262">
        <v>0</v>
      </c>
      <c r="F118" s="283">
        <v>0</v>
      </c>
    </row>
    <row r="119" spans="2:13" customFormat="1" ht="15.6">
      <c r="B119" s="1545"/>
      <c r="C119" s="64" t="s">
        <v>1630</v>
      </c>
      <c r="D119" s="262">
        <v>2.3039999999999998</v>
      </c>
      <c r="E119" s="262">
        <v>0</v>
      </c>
      <c r="F119" s="283">
        <v>2.3039999999999998</v>
      </c>
    </row>
    <row r="120" spans="2:13" customFormat="1" ht="14.4">
      <c r="B120" s="1258"/>
      <c r="C120" s="679" t="s">
        <v>159</v>
      </c>
      <c r="D120" s="680">
        <v>3563.2019399999999</v>
      </c>
      <c r="E120" s="680">
        <v>6410.3569199999993</v>
      </c>
      <c r="F120" s="681">
        <v>9973.5588599999992</v>
      </c>
    </row>
    <row r="121" spans="2:13" customFormat="1" ht="15.6">
      <c r="B121" s="1544" t="s">
        <v>548</v>
      </c>
      <c r="C121" s="64" t="s">
        <v>1627</v>
      </c>
      <c r="D121" s="104">
        <v>46933.857859999996</v>
      </c>
      <c r="E121" s="104">
        <v>14063.488780000001</v>
      </c>
      <c r="F121" s="179">
        <v>60997.346640000003</v>
      </c>
    </row>
    <row r="122" spans="2:13" customFormat="1" ht="15.6">
      <c r="B122" s="1545"/>
      <c r="C122" s="64" t="s">
        <v>1628</v>
      </c>
      <c r="D122" s="104">
        <v>1861.3330100000001</v>
      </c>
      <c r="E122" s="104">
        <v>1195.5903000000001</v>
      </c>
      <c r="F122" s="179">
        <v>3056.9233100000001</v>
      </c>
    </row>
    <row r="123" spans="2:13" customFormat="1" ht="15.6">
      <c r="B123" s="1545"/>
      <c r="C123" s="64" t="s">
        <v>1629</v>
      </c>
      <c r="D123" s="104">
        <v>0</v>
      </c>
      <c r="E123" s="104">
        <v>0</v>
      </c>
      <c r="F123" s="179">
        <v>0</v>
      </c>
    </row>
    <row r="124" spans="2:13" customFormat="1" ht="15.6">
      <c r="B124" s="1545"/>
      <c r="C124" s="64" t="s">
        <v>1630</v>
      </c>
      <c r="D124" s="104">
        <v>0</v>
      </c>
      <c r="E124" s="104">
        <v>0</v>
      </c>
      <c r="F124" s="179">
        <v>0</v>
      </c>
    </row>
    <row r="125" spans="2:13" customFormat="1" ht="14.4">
      <c r="B125" s="1258"/>
      <c r="C125" s="679" t="s">
        <v>159</v>
      </c>
      <c r="D125" s="680">
        <v>48795.190869999999</v>
      </c>
      <c r="E125" s="680">
        <v>15259.079080000001</v>
      </c>
      <c r="F125" s="681">
        <v>64054.269950000002</v>
      </c>
    </row>
    <row r="126" spans="2:13" customFormat="1" ht="15.6">
      <c r="B126" s="1544" t="s">
        <v>528</v>
      </c>
      <c r="C126" s="64" t="s">
        <v>1627</v>
      </c>
      <c r="D126" s="104">
        <v>23266.248</v>
      </c>
      <c r="E126" s="104">
        <v>36487.154000000002</v>
      </c>
      <c r="F126" s="179">
        <v>59753.402000000002</v>
      </c>
    </row>
    <row r="127" spans="2:13" customFormat="1" ht="15.6">
      <c r="B127" s="1545"/>
      <c r="C127" s="64" t="s">
        <v>1628</v>
      </c>
      <c r="D127" s="104">
        <v>9563.8080000000009</v>
      </c>
      <c r="E127" s="104">
        <v>6036.8059999999996</v>
      </c>
      <c r="F127" s="179">
        <v>15600.614</v>
      </c>
    </row>
    <row r="128" spans="2:13" customFormat="1" ht="15.6">
      <c r="B128" s="1545"/>
      <c r="C128" s="64" t="s">
        <v>1629</v>
      </c>
      <c r="D128" s="104">
        <v>0</v>
      </c>
      <c r="E128" s="104">
        <v>0</v>
      </c>
      <c r="F128" s="179">
        <v>0</v>
      </c>
    </row>
    <row r="129" spans="2:12" customFormat="1" ht="15.6">
      <c r="B129" s="1545"/>
      <c r="C129" s="64" t="s">
        <v>1630</v>
      </c>
      <c r="D129" s="104">
        <v>0</v>
      </c>
      <c r="E129" s="104">
        <v>0.77</v>
      </c>
      <c r="F129" s="179">
        <v>0.77</v>
      </c>
    </row>
    <row r="130" spans="2:12" customFormat="1" ht="14.4">
      <c r="B130" s="1258"/>
      <c r="C130" s="679" t="s">
        <v>159</v>
      </c>
      <c r="D130" s="680">
        <v>32830.055999999997</v>
      </c>
      <c r="E130" s="680">
        <v>42524.729999999996</v>
      </c>
      <c r="F130" s="681">
        <v>75354.786000000007</v>
      </c>
    </row>
    <row r="131" spans="2:12" customFormat="1" ht="14.4">
      <c r="B131" s="1544" t="s">
        <v>529</v>
      </c>
      <c r="C131" s="64" t="s">
        <v>549</v>
      </c>
      <c r="D131" s="77">
        <v>782.91190000000006</v>
      </c>
      <c r="E131" s="77">
        <v>1418.48722</v>
      </c>
      <c r="F131" s="268">
        <v>2201.39912</v>
      </c>
    </row>
    <row r="132" spans="2:12" customFormat="1" ht="14.4">
      <c r="B132" s="1545"/>
      <c r="C132" s="64" t="s">
        <v>550</v>
      </c>
      <c r="D132" s="77">
        <v>1010.28189</v>
      </c>
      <c r="E132" s="77">
        <v>1064.3989999999999</v>
      </c>
      <c r="F132" s="268">
        <v>2074.6808900000001</v>
      </c>
    </row>
    <row r="133" spans="2:12" customFormat="1" ht="14.4">
      <c r="B133" s="1258"/>
      <c r="C133" s="679" t="s">
        <v>159</v>
      </c>
      <c r="D133" s="680">
        <v>1793.19379</v>
      </c>
      <c r="E133" s="680">
        <v>2482.8862199999999</v>
      </c>
      <c r="F133" s="681">
        <v>4276.0800099999997</v>
      </c>
    </row>
    <row r="134" spans="2:12" customFormat="1" ht="15" thickBot="1">
      <c r="B134" s="1550" t="s">
        <v>552</v>
      </c>
      <c r="C134" s="1551"/>
      <c r="D134" s="1262">
        <v>-5603.0372000000034</v>
      </c>
      <c r="E134" s="1263"/>
      <c r="F134" s="1265"/>
    </row>
    <row r="135" spans="2:12" customFormat="1" ht="37.200000000000003" customHeight="1">
      <c r="B135" s="1338" t="s">
        <v>1631</v>
      </c>
      <c r="C135" s="1338"/>
      <c r="D135" s="1338"/>
      <c r="E135" s="1338"/>
      <c r="F135" s="1338"/>
      <c r="G135" s="26"/>
      <c r="H135" s="26"/>
      <c r="I135" s="26"/>
      <c r="J135" s="26"/>
      <c r="K135" s="26"/>
      <c r="L135" s="26"/>
    </row>
    <row r="136" spans="2:12" customFormat="1" ht="34.200000000000003" customHeight="1">
      <c r="B136" s="1224" t="s">
        <v>1632</v>
      </c>
      <c r="C136" s="1224"/>
      <c r="D136" s="1224"/>
      <c r="E136" s="1224"/>
      <c r="F136" s="1224"/>
      <c r="G136" s="10"/>
      <c r="H136" s="10"/>
      <c r="I136" s="10"/>
      <c r="J136" s="10"/>
      <c r="K136" s="10"/>
      <c r="L136" s="10"/>
    </row>
    <row r="137" spans="2:12" customFormat="1" ht="22.2" customHeight="1">
      <c r="B137" s="1224" t="s">
        <v>1633</v>
      </c>
      <c r="C137" s="1224"/>
      <c r="D137" s="1224"/>
      <c r="E137" s="1224"/>
      <c r="F137" s="1224"/>
      <c r="G137" s="10"/>
      <c r="H137" s="10"/>
      <c r="I137" s="10"/>
      <c r="J137" s="10"/>
      <c r="K137" s="10"/>
      <c r="L137" s="10"/>
    </row>
    <row r="138" spans="2:12" customFormat="1" ht="22.2" customHeight="1">
      <c r="B138" s="1224" t="s">
        <v>1634</v>
      </c>
      <c r="C138" s="1224"/>
      <c r="D138" s="1224"/>
      <c r="E138" s="1224"/>
      <c r="F138" s="1224"/>
      <c r="G138" s="10"/>
      <c r="H138" s="10"/>
      <c r="I138" s="10"/>
      <c r="J138" s="10"/>
      <c r="K138" s="10"/>
      <c r="L138" s="10"/>
    </row>
    <row r="139" spans="2:12" customFormat="1" ht="22.2" customHeight="1">
      <c r="B139" s="1549" t="s">
        <v>1635</v>
      </c>
      <c r="C139" s="1549"/>
      <c r="D139" s="1549"/>
      <c r="E139" s="1549"/>
      <c r="F139" s="1549"/>
      <c r="G139" s="809"/>
      <c r="H139" s="809"/>
      <c r="I139" s="809"/>
      <c r="J139" s="809"/>
      <c r="K139" s="809"/>
      <c r="L139" s="809"/>
    </row>
    <row r="140" spans="2:12" customFormat="1" ht="21.75" customHeight="1">
      <c r="B140" s="1549" t="s">
        <v>1636</v>
      </c>
      <c r="C140" s="1549"/>
      <c r="D140" s="1549"/>
      <c r="E140" s="1549"/>
      <c r="F140" s="1549"/>
      <c r="G140" s="809"/>
      <c r="H140" s="809"/>
      <c r="I140" s="809"/>
      <c r="J140" s="809"/>
      <c r="K140" s="809"/>
      <c r="L140" s="809"/>
    </row>
    <row r="141" spans="2:12" customFormat="1" ht="12.6" customHeight="1">
      <c r="B141" s="1549" t="s">
        <v>1637</v>
      </c>
      <c r="C141" s="1549"/>
      <c r="D141" s="1549"/>
      <c r="E141" s="1549"/>
      <c r="F141" s="1549"/>
      <c r="G141" s="809"/>
      <c r="H141" s="809"/>
      <c r="I141" s="809"/>
      <c r="J141" s="809"/>
      <c r="K141" s="809"/>
      <c r="L141" s="809"/>
    </row>
    <row r="142" spans="2:12" customFormat="1" ht="21.6" customHeight="1">
      <c r="B142" s="1549" t="s">
        <v>1638</v>
      </c>
      <c r="C142" s="1549"/>
      <c r="D142" s="1549"/>
      <c r="E142" s="1549"/>
      <c r="F142" s="1549"/>
      <c r="G142" s="809"/>
      <c r="H142" s="809"/>
      <c r="I142" s="809"/>
      <c r="J142" s="809"/>
      <c r="K142" s="809"/>
      <c r="L142" s="809"/>
    </row>
    <row r="143" spans="2:12" customFormat="1" ht="22.2" customHeight="1">
      <c r="B143" s="1549" t="s">
        <v>1639</v>
      </c>
      <c r="C143" s="1549"/>
      <c r="D143" s="1549"/>
      <c r="E143" s="1549"/>
      <c r="F143" s="1549"/>
      <c r="G143" s="809"/>
      <c r="H143" s="809"/>
      <c r="I143" s="809"/>
      <c r="J143" s="809"/>
      <c r="K143" s="809"/>
      <c r="L143" s="809"/>
    </row>
    <row r="144" spans="2:12" customFormat="1" ht="14.4">
      <c r="B144" s="139"/>
      <c r="C144" s="139"/>
      <c r="D144" s="139"/>
      <c r="E144" s="139"/>
      <c r="F144" s="139"/>
      <c r="G144" s="139"/>
      <c r="H144" s="139"/>
      <c r="I144" s="139"/>
      <c r="J144" s="139"/>
      <c r="K144" s="139"/>
      <c r="L144" s="139"/>
    </row>
  </sheetData>
  <sheetProtection algorithmName="SHA-512" hashValue="w/WAAXh/UZ3zCDPv4hiXdtRw3jrBJN1yBS771C1vPSvR8F5WCnXlJuDlwM43/TLq7OS1PxoQOeMJbdy+WxjsuA==" saltValue="TL726V8wKlbwYFsqn3JAHw==" spinCount="100000" sheet="1" objects="1" scenarios="1"/>
  <mergeCells count="65">
    <mergeCell ref="B143:F143"/>
    <mergeCell ref="B16:F16"/>
    <mergeCell ref="B17:F17"/>
    <mergeCell ref="B18:F18"/>
    <mergeCell ref="B19:F19"/>
    <mergeCell ref="B46:F46"/>
    <mergeCell ref="B47:F47"/>
    <mergeCell ref="B57:F57"/>
    <mergeCell ref="B58:F58"/>
    <mergeCell ref="B59:F59"/>
    <mergeCell ref="B114:B115"/>
    <mergeCell ref="C114:C115"/>
    <mergeCell ref="D114:F114"/>
    <mergeCell ref="B116:B120"/>
    <mergeCell ref="B121:B125"/>
    <mergeCell ref="A48:B48"/>
    <mergeCell ref="B111:F111"/>
    <mergeCell ref="A62:B62"/>
    <mergeCell ref="A64:B64"/>
    <mergeCell ref="A73:B73"/>
    <mergeCell ref="A96:B96"/>
    <mergeCell ref="A98:B98"/>
    <mergeCell ref="B72:F72"/>
    <mergeCell ref="B71:F71"/>
    <mergeCell ref="B108:F108"/>
    <mergeCell ref="B109:F109"/>
    <mergeCell ref="B110:F110"/>
    <mergeCell ref="A20:B20"/>
    <mergeCell ref="B32:F32"/>
    <mergeCell ref="B43:F43"/>
    <mergeCell ref="B44:F44"/>
    <mergeCell ref="B45:F45"/>
    <mergeCell ref="A33:B33"/>
    <mergeCell ref="A22:B22"/>
    <mergeCell ref="B140:F140"/>
    <mergeCell ref="B141:F141"/>
    <mergeCell ref="B142:F142"/>
    <mergeCell ref="B134:C134"/>
    <mergeCell ref="D134:F134"/>
    <mergeCell ref="B135:F135"/>
    <mergeCell ref="B136:F136"/>
    <mergeCell ref="B137:F137"/>
    <mergeCell ref="B138:F138"/>
    <mergeCell ref="B139:F139"/>
    <mergeCell ref="B2:L2"/>
    <mergeCell ref="B9:K9"/>
    <mergeCell ref="B4:I4"/>
    <mergeCell ref="B5:I5"/>
    <mergeCell ref="A8:B8"/>
    <mergeCell ref="B131:B133"/>
    <mergeCell ref="B23:I23"/>
    <mergeCell ref="B34:I34"/>
    <mergeCell ref="B65:H65"/>
    <mergeCell ref="B74:E74"/>
    <mergeCell ref="B92:E92"/>
    <mergeCell ref="B93:E93"/>
    <mergeCell ref="B94:E94"/>
    <mergeCell ref="B49:I49"/>
    <mergeCell ref="B95:E95"/>
    <mergeCell ref="B99:I99"/>
    <mergeCell ref="B126:B130"/>
    <mergeCell ref="B113:H113"/>
    <mergeCell ref="A112:B112"/>
    <mergeCell ref="B60:F60"/>
    <mergeCell ref="B61:F61"/>
  </mergeCell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79089-9B69-42FD-8B2A-0AB6F70E414E}">
  <sheetPr>
    <tabColor rgb="FFAAE5E3"/>
  </sheetPr>
  <dimension ref="A1:P64"/>
  <sheetViews>
    <sheetView showGridLines="0" zoomScaleNormal="100" workbookViewId="0"/>
  </sheetViews>
  <sheetFormatPr defaultColWidth="8.5546875" defaultRowHeight="13.8"/>
  <cols>
    <col min="1" max="1" width="1.6640625" style="2" customWidth="1"/>
    <col min="2" max="2" width="32.6640625" style="2" customWidth="1"/>
    <col min="3" max="3" width="22.5546875" style="2" customWidth="1"/>
    <col min="4" max="4" width="17" style="2" customWidth="1"/>
    <col min="5" max="5" width="17.44140625" style="2" customWidth="1"/>
    <col min="6" max="10" width="17" style="2" customWidth="1"/>
    <col min="11" max="12" width="25.109375" style="2" customWidth="1"/>
    <col min="13" max="16384" width="8.5546875" style="2"/>
  </cols>
  <sheetData>
    <row r="1" spans="1:16" ht="55.95" customHeight="1">
      <c r="B1" s="2" t="e" vm="1">
        <v>#VALUE!</v>
      </c>
    </row>
    <row r="2" spans="1:16" ht="24" customHeight="1">
      <c r="B2" s="1547" t="s">
        <v>1640</v>
      </c>
      <c r="C2" s="1547"/>
      <c r="D2" s="1547"/>
      <c r="E2" s="1547"/>
      <c r="F2" s="1547"/>
      <c r="G2" s="1547"/>
      <c r="H2" s="1547"/>
      <c r="I2" s="1547"/>
      <c r="J2" s="1547"/>
      <c r="K2" s="1547"/>
      <c r="L2" s="1547"/>
    </row>
    <row r="3" spans="1:16" ht="8.4" customHeight="1">
      <c r="B3" s="236"/>
      <c r="C3" s="236"/>
      <c r="D3" s="236"/>
      <c r="E3" s="236"/>
      <c r="F3" s="236"/>
    </row>
    <row r="4" spans="1:16" ht="12" customHeight="1">
      <c r="A4" s="153"/>
      <c r="B4" s="1424" t="s">
        <v>1641</v>
      </c>
      <c r="C4" s="1424"/>
      <c r="D4" s="1424"/>
      <c r="E4" s="1424"/>
      <c r="F4" s="1424"/>
      <c r="G4" s="1424"/>
      <c r="H4" s="1424"/>
      <c r="I4" s="1424"/>
      <c r="J4" s="141"/>
      <c r="K4" s="141"/>
      <c r="L4" s="141"/>
      <c r="M4" s="153"/>
      <c r="N4" s="153"/>
      <c r="O4" s="153"/>
      <c r="P4" s="522"/>
    </row>
    <row r="5" spans="1:16" ht="12" customHeight="1">
      <c r="A5" s="6"/>
      <c r="B5" s="1424" t="s">
        <v>1642</v>
      </c>
      <c r="C5" s="1424"/>
      <c r="D5" s="1424"/>
      <c r="E5" s="1424"/>
      <c r="F5" s="1424"/>
      <c r="G5" s="1424"/>
      <c r="H5" s="1424"/>
      <c r="I5" s="1424"/>
    </row>
    <row r="6" spans="1:16" ht="11.4" customHeight="1" thickBot="1">
      <c r="A6" s="6"/>
      <c r="B6" s="813"/>
      <c r="C6" s="813"/>
      <c r="D6" s="813"/>
      <c r="E6" s="813"/>
      <c r="F6" s="813"/>
      <c r="G6" s="813"/>
      <c r="H6" s="813"/>
      <c r="I6" s="813"/>
      <c r="J6" s="808"/>
    </row>
    <row r="7" spans="1:16" ht="20.399999999999999" thickTop="1" thickBot="1">
      <c r="B7" s="807" t="s">
        <v>1643</v>
      </c>
      <c r="C7" s="617"/>
      <c r="D7" s="617"/>
      <c r="E7" s="617"/>
      <c r="F7" s="617"/>
      <c r="G7" s="617"/>
      <c r="H7" s="617"/>
      <c r="I7" s="617"/>
      <c r="J7" s="617"/>
    </row>
    <row r="8" spans="1:16" ht="9.75" customHeight="1" thickTop="1">
      <c r="B8" s="141"/>
      <c r="C8" s="141"/>
      <c r="D8" s="141"/>
      <c r="E8" s="141"/>
      <c r="F8" s="141"/>
      <c r="G8" s="141"/>
    </row>
    <row r="9" spans="1:16" ht="9.75" customHeight="1">
      <c r="B9" s="1552" t="s">
        <v>1644</v>
      </c>
      <c r="C9" s="1552"/>
      <c r="D9" s="1552"/>
      <c r="E9" s="1552"/>
      <c r="F9" s="1552"/>
      <c r="G9" s="1552"/>
      <c r="H9" s="1552"/>
      <c r="I9" s="1552"/>
      <c r="J9" s="1552"/>
    </row>
    <row r="10" spans="1:16" ht="35.4" customHeight="1">
      <c r="B10" s="1552" t="s">
        <v>1645</v>
      </c>
      <c r="C10" s="1552"/>
      <c r="D10" s="1552"/>
      <c r="E10" s="1552"/>
      <c r="F10" s="1552"/>
      <c r="G10" s="1552"/>
      <c r="H10" s="1552"/>
      <c r="I10" s="1552"/>
      <c r="J10" s="1552"/>
    </row>
    <row r="11" spans="1:16" ht="17.399999999999999" customHeight="1">
      <c r="B11" s="1552" t="s">
        <v>1646</v>
      </c>
      <c r="C11" s="1552"/>
      <c r="D11" s="1552"/>
      <c r="E11" s="1552"/>
      <c r="F11" s="1552"/>
      <c r="G11" s="1552"/>
      <c r="H11" s="1552"/>
      <c r="I11" s="1552"/>
      <c r="J11" s="1552"/>
    </row>
    <row r="12" spans="1:16" ht="13.95" customHeight="1">
      <c r="B12" s="1552" t="s">
        <v>1647</v>
      </c>
      <c r="C12" s="1552"/>
      <c r="D12" s="1552"/>
      <c r="E12" s="1552"/>
      <c r="F12" s="1552"/>
      <c r="G12" s="1552"/>
      <c r="H12" s="1552"/>
      <c r="I12" s="1552"/>
      <c r="J12" s="1552"/>
    </row>
    <row r="13" spans="1:16" ht="9.75" customHeight="1">
      <c r="B13" s="141"/>
      <c r="C13" s="141"/>
      <c r="D13" s="141"/>
      <c r="E13" s="141"/>
      <c r="F13" s="141"/>
      <c r="G13" s="141"/>
    </row>
    <row r="14" spans="1:16" ht="16.2" customHeight="1">
      <c r="B14" s="1474" t="s">
        <v>1648</v>
      </c>
      <c r="C14" s="1218"/>
      <c r="D14" s="1218"/>
      <c r="E14" s="1218"/>
      <c r="F14" s="1218"/>
      <c r="G14" s="1218"/>
      <c r="H14" s="1218"/>
      <c r="I14" s="1218"/>
    </row>
    <row r="15" spans="1:16" ht="12.6" customHeight="1">
      <c r="B15" s="654"/>
      <c r="C15" s="761" t="s">
        <v>1581</v>
      </c>
      <c r="D15" s="593">
        <v>2023</v>
      </c>
      <c r="E15" s="593">
        <v>2022</v>
      </c>
      <c r="F15" s="594">
        <v>2021</v>
      </c>
      <c r="G15" s="1142"/>
    </row>
    <row r="16" spans="1:16" ht="13.95" customHeight="1">
      <c r="B16" s="199" t="s">
        <v>714</v>
      </c>
      <c r="C16" s="73">
        <v>1.82</v>
      </c>
      <c r="D16" s="112">
        <v>2.19</v>
      </c>
      <c r="E16" s="410">
        <v>1.64</v>
      </c>
      <c r="F16" s="423">
        <v>2.09</v>
      </c>
    </row>
    <row r="17" spans="2:9" ht="13.95" customHeight="1">
      <c r="B17" s="199" t="s">
        <v>715</v>
      </c>
      <c r="C17" s="73">
        <v>31</v>
      </c>
      <c r="D17" s="61">
        <v>62</v>
      </c>
      <c r="E17" s="83">
        <v>45</v>
      </c>
      <c r="F17" s="200">
        <v>55</v>
      </c>
    </row>
    <row r="18" spans="2:9" ht="13.95" customHeight="1">
      <c r="B18" s="199" t="s">
        <v>716</v>
      </c>
      <c r="C18" s="73">
        <v>0.96</v>
      </c>
      <c r="D18" s="112">
        <v>1.07</v>
      </c>
      <c r="E18" s="410">
        <v>0.81</v>
      </c>
      <c r="F18" s="411">
        <v>1.03</v>
      </c>
    </row>
    <row r="19" spans="2:9" ht="13.95" customHeight="1">
      <c r="B19" s="199" t="s">
        <v>717</v>
      </c>
      <c r="C19" s="81">
        <v>0.43</v>
      </c>
      <c r="D19" s="408">
        <v>0.47</v>
      </c>
      <c r="E19" s="424">
        <v>0.52</v>
      </c>
      <c r="F19" s="423">
        <v>0.51</v>
      </c>
    </row>
    <row r="20" spans="2:9" ht="13.95" customHeight="1">
      <c r="B20" s="199" t="s">
        <v>718</v>
      </c>
      <c r="C20" s="73">
        <v>1.39</v>
      </c>
      <c r="D20" s="108">
        <v>1.54</v>
      </c>
      <c r="E20" s="410">
        <v>1.33</v>
      </c>
      <c r="F20" s="423">
        <v>1.53</v>
      </c>
    </row>
    <row r="21" spans="2:9" ht="13.95" customHeight="1">
      <c r="B21" s="199" t="s">
        <v>719</v>
      </c>
      <c r="C21" s="81">
        <v>93.37</v>
      </c>
      <c r="D21" s="112">
        <v>84.87</v>
      </c>
      <c r="E21" s="410">
        <v>93.4</v>
      </c>
      <c r="F21" s="423">
        <v>69</v>
      </c>
    </row>
    <row r="22" spans="2:9" ht="13.95" customHeight="1">
      <c r="B22" s="199" t="s">
        <v>720</v>
      </c>
      <c r="C22" s="425">
        <v>0</v>
      </c>
      <c r="D22" s="61">
        <v>0</v>
      </c>
      <c r="E22" s="83">
        <v>0</v>
      </c>
      <c r="F22" s="200">
        <v>0</v>
      </c>
    </row>
    <row r="23" spans="2:9" ht="13.95" customHeight="1">
      <c r="B23" s="201" t="s">
        <v>721</v>
      </c>
      <c r="C23" s="422">
        <v>0</v>
      </c>
      <c r="D23" s="243">
        <v>0</v>
      </c>
      <c r="E23" s="244">
        <v>0</v>
      </c>
      <c r="F23" s="426">
        <v>0</v>
      </c>
    </row>
    <row r="24" spans="2:9" ht="23.4" customHeight="1">
      <c r="B24" s="1338" t="s">
        <v>1649</v>
      </c>
      <c r="C24" s="1338"/>
      <c r="D24" s="1338"/>
      <c r="E24" s="1338"/>
      <c r="F24" s="1338"/>
      <c r="G24" s="26"/>
      <c r="H24" s="26"/>
      <c r="I24" s="26"/>
    </row>
    <row r="25" spans="2:9" ht="23.4" customHeight="1">
      <c r="B25" s="1224" t="s">
        <v>1650</v>
      </c>
      <c r="C25" s="1224"/>
      <c r="D25" s="1224"/>
      <c r="E25" s="1224"/>
      <c r="F25" s="1224"/>
      <c r="G25" s="26"/>
      <c r="H25" s="26"/>
      <c r="I25" s="26"/>
    </row>
    <row r="26" spans="2:9" ht="12" customHeight="1">
      <c r="B26" s="1224" t="s">
        <v>1651</v>
      </c>
      <c r="C26" s="1224"/>
      <c r="D26" s="1224"/>
      <c r="E26" s="1224"/>
      <c r="F26" s="1224"/>
      <c r="G26" s="26"/>
      <c r="H26" s="26"/>
      <c r="I26" s="26"/>
    </row>
    <row r="27" spans="2:9" ht="9.75" customHeight="1">
      <c r="B27" s="141"/>
      <c r="C27" s="141"/>
      <c r="D27" s="141"/>
      <c r="E27" s="141"/>
      <c r="F27" s="141"/>
      <c r="G27" s="141"/>
    </row>
    <row r="28" spans="2:9" ht="12.6" customHeight="1">
      <c r="B28" s="1558" t="s">
        <v>1652</v>
      </c>
      <c r="C28" s="1559"/>
      <c r="D28" s="1559"/>
      <c r="E28" s="1559"/>
      <c r="F28" s="1559"/>
      <c r="G28" s="613"/>
      <c r="H28" s="613"/>
      <c r="I28" s="613"/>
    </row>
    <row r="29" spans="2:9" ht="12.6" customHeight="1">
      <c r="B29" s="1132"/>
      <c r="C29" s="1133" t="s">
        <v>1581</v>
      </c>
      <c r="D29" s="1133">
        <v>2023</v>
      </c>
      <c r="E29" s="1133">
        <v>2022</v>
      </c>
      <c r="F29" s="1134">
        <v>2021</v>
      </c>
      <c r="G29" s="1142"/>
    </row>
    <row r="30" spans="2:9" ht="15" customHeight="1">
      <c r="B30" s="1135" t="s">
        <v>729</v>
      </c>
      <c r="C30" s="1128">
        <v>0.09</v>
      </c>
      <c r="D30" s="1129">
        <v>0.24</v>
      </c>
      <c r="E30" s="1130">
        <v>0.32</v>
      </c>
      <c r="F30" s="1136">
        <v>0.41</v>
      </c>
    </row>
    <row r="31" spans="2:9" ht="24.75" customHeight="1">
      <c r="B31" s="1135" t="s">
        <v>730</v>
      </c>
      <c r="C31" s="1131">
        <v>0.03</v>
      </c>
      <c r="D31" s="1129">
        <v>0.1</v>
      </c>
      <c r="E31" s="1130">
        <v>0.05</v>
      </c>
      <c r="F31" s="1136">
        <v>0.02</v>
      </c>
    </row>
    <row r="32" spans="2:9" ht="23.25" customHeight="1">
      <c r="B32" s="1135" t="s">
        <v>731</v>
      </c>
      <c r="C32" s="1128">
        <v>0</v>
      </c>
      <c r="D32" s="1130">
        <v>0.03</v>
      </c>
      <c r="E32" s="1129">
        <v>0</v>
      </c>
      <c r="F32" s="1136">
        <v>0.02</v>
      </c>
    </row>
    <row r="33" spans="2:11" ht="12.6" customHeight="1">
      <c r="B33" s="1137" t="s">
        <v>159</v>
      </c>
      <c r="C33" s="1138">
        <v>0.12</v>
      </c>
      <c r="D33" s="1138">
        <v>0.38</v>
      </c>
      <c r="E33" s="1138">
        <v>0.38</v>
      </c>
      <c r="F33" s="1139">
        <v>0.45</v>
      </c>
      <c r="G33" s="26"/>
      <c r="H33" s="26"/>
      <c r="I33" s="10"/>
      <c r="J33" s="245"/>
      <c r="K33" s="245"/>
    </row>
    <row r="34" spans="2:11" ht="32.25" customHeight="1">
      <c r="B34" s="1224" t="s">
        <v>733</v>
      </c>
      <c r="C34" s="1224"/>
      <c r="D34" s="1224"/>
      <c r="E34" s="1224"/>
      <c r="F34" s="1224"/>
      <c r="G34" s="26"/>
      <c r="H34" s="26"/>
      <c r="I34" s="10"/>
      <c r="J34" s="245"/>
      <c r="K34" s="245"/>
    </row>
    <row r="35" spans="2:11" ht="12" customHeight="1">
      <c r="B35" s="141"/>
      <c r="C35" s="141"/>
      <c r="D35" s="141"/>
      <c r="E35" s="141"/>
      <c r="F35" s="141"/>
      <c r="G35" s="141"/>
    </row>
    <row r="36" spans="2:11" ht="18" customHeight="1" thickBot="1">
      <c r="B36" s="1472" t="s">
        <v>1653</v>
      </c>
      <c r="C36" s="1225"/>
      <c r="D36" s="1225"/>
      <c r="E36" s="1225"/>
      <c r="F36" s="1225"/>
      <c r="G36" s="1225"/>
      <c r="H36" s="1225"/>
      <c r="I36" s="1225"/>
      <c r="J36" s="1127"/>
    </row>
    <row r="37" spans="2:11" ht="12.6" customHeight="1">
      <c r="B37" s="654" t="s">
        <v>1654</v>
      </c>
      <c r="C37" s="761" t="s">
        <v>1581</v>
      </c>
      <c r="D37" s="593">
        <v>2023</v>
      </c>
      <c r="E37" s="593">
        <v>2022</v>
      </c>
      <c r="F37" s="594">
        <v>2021</v>
      </c>
      <c r="G37" s="141"/>
      <c r="H37" s="1127"/>
    </row>
    <row r="38" spans="2:11" ht="12.6" customHeight="1">
      <c r="B38" s="199" t="s">
        <v>741</v>
      </c>
      <c r="C38" s="61">
        <v>0</v>
      </c>
      <c r="D38" s="61">
        <v>0</v>
      </c>
      <c r="E38" s="83">
        <v>0</v>
      </c>
      <c r="F38" s="200">
        <v>1</v>
      </c>
      <c r="G38" s="141"/>
    </row>
    <row r="39" spans="2:11" ht="14.4" customHeight="1">
      <c r="B39" s="198" t="s">
        <v>742</v>
      </c>
      <c r="C39" s="103">
        <v>0</v>
      </c>
      <c r="D39" s="80">
        <v>1</v>
      </c>
      <c r="E39" s="79">
        <v>0</v>
      </c>
      <c r="F39" s="200">
        <v>0</v>
      </c>
      <c r="G39" s="141"/>
    </row>
    <row r="40" spans="2:11" ht="12.6" customHeight="1">
      <c r="B40" s="199" t="s">
        <v>743</v>
      </c>
      <c r="C40" s="61">
        <v>0</v>
      </c>
      <c r="D40" s="61">
        <v>10</v>
      </c>
      <c r="E40" s="83">
        <v>8</v>
      </c>
      <c r="F40" s="200">
        <v>10</v>
      </c>
      <c r="G40" s="141"/>
    </row>
    <row r="41" spans="2:11" ht="12.6" customHeight="1">
      <c r="B41" s="199" t="s">
        <v>744</v>
      </c>
      <c r="C41" s="61">
        <v>0</v>
      </c>
      <c r="D41" s="61">
        <v>0</v>
      </c>
      <c r="E41" s="83">
        <v>0</v>
      </c>
      <c r="F41" s="200">
        <v>0</v>
      </c>
      <c r="G41" s="141"/>
    </row>
    <row r="42" spans="2:11" ht="12.6" customHeight="1">
      <c r="B42" s="199" t="s">
        <v>745</v>
      </c>
      <c r="C42" s="61">
        <v>0</v>
      </c>
      <c r="D42" s="61">
        <v>6</v>
      </c>
      <c r="E42" s="83">
        <v>0</v>
      </c>
      <c r="F42" s="200">
        <v>1</v>
      </c>
      <c r="G42" s="141"/>
    </row>
    <row r="43" spans="2:11" ht="12.6" customHeight="1" thickBot="1">
      <c r="B43" s="659" t="s">
        <v>159</v>
      </c>
      <c r="C43" s="660">
        <v>0</v>
      </c>
      <c r="D43" s="810">
        <v>17</v>
      </c>
      <c r="E43" s="811">
        <v>8</v>
      </c>
      <c r="F43" s="812">
        <v>12</v>
      </c>
      <c r="G43" s="141"/>
    </row>
    <row r="44" spans="2:11" ht="12.6" customHeight="1">
      <c r="B44" s="1561" t="s">
        <v>1655</v>
      </c>
      <c r="C44" s="1561"/>
      <c r="D44" s="1561"/>
      <c r="E44" s="1561"/>
      <c r="F44" s="1561"/>
      <c r="G44" s="1"/>
      <c r="H44" s="1"/>
      <c r="I44" s="1"/>
    </row>
    <row r="45" spans="2:11" ht="12.6" customHeight="1">
      <c r="B45" s="237"/>
      <c r="C45" s="238"/>
      <c r="D45" s="141"/>
      <c r="E45" s="141"/>
      <c r="F45" s="141"/>
      <c r="G45" s="141"/>
    </row>
    <row r="46" spans="2:11" ht="16.95" customHeight="1">
      <c r="B46" s="1474" t="s">
        <v>1656</v>
      </c>
      <c r="C46" s="1218"/>
      <c r="D46" s="1218"/>
      <c r="E46" s="1218"/>
      <c r="F46" s="1218"/>
      <c r="G46" s="1218"/>
      <c r="H46" s="1218"/>
      <c r="I46" s="1218"/>
    </row>
    <row r="47" spans="2:11" ht="13.2" customHeight="1">
      <c r="B47" s="654"/>
      <c r="C47" s="761" t="s">
        <v>1581</v>
      </c>
      <c r="D47" s="593">
        <v>2023</v>
      </c>
      <c r="E47" s="593">
        <v>2022</v>
      </c>
      <c r="F47" s="594">
        <v>2021</v>
      </c>
      <c r="G47" s="1142"/>
    </row>
    <row r="48" spans="2:11" ht="27.6" customHeight="1">
      <c r="B48" s="199" t="s">
        <v>1657</v>
      </c>
      <c r="C48" s="61">
        <v>0</v>
      </c>
      <c r="D48" s="61">
        <v>0.39</v>
      </c>
      <c r="E48" s="83">
        <v>0.2</v>
      </c>
      <c r="F48" s="200">
        <v>0.28999999999999998</v>
      </c>
      <c r="G48" s="141"/>
    </row>
    <row r="49" spans="1:10" ht="27.6" customHeight="1" thickBot="1">
      <c r="B49" s="201" t="s">
        <v>1658</v>
      </c>
      <c r="C49" s="217">
        <v>0</v>
      </c>
      <c r="D49" s="217">
        <v>1.97</v>
      </c>
      <c r="E49" s="241">
        <v>0.98</v>
      </c>
      <c r="F49" s="207">
        <v>1.46</v>
      </c>
      <c r="G49" s="141"/>
    </row>
    <row r="50" spans="1:10" ht="13.2" customHeight="1">
      <c r="B50" s="1561" t="s">
        <v>1655</v>
      </c>
      <c r="C50" s="1561"/>
      <c r="D50" s="1561"/>
      <c r="E50" s="1561"/>
      <c r="F50" s="1561"/>
      <c r="G50" s="1"/>
      <c r="H50" s="1"/>
      <c r="I50" s="1"/>
    </row>
    <row r="51" spans="1:10" ht="14.4" thickBot="1">
      <c r="B51" s="808"/>
      <c r="C51" s="808"/>
      <c r="D51" s="808"/>
      <c r="E51" s="808"/>
      <c r="F51" s="808"/>
      <c r="G51" s="808"/>
      <c r="H51" s="808"/>
      <c r="I51" s="808"/>
      <c r="J51" s="808"/>
    </row>
    <row r="52" spans="1:10" ht="21.75" customHeight="1" thickTop="1" thickBot="1">
      <c r="B52" s="807" t="s">
        <v>1659</v>
      </c>
      <c r="C52" s="617"/>
      <c r="D52" s="617"/>
      <c r="E52" s="617"/>
      <c r="F52" s="617"/>
      <c r="G52" s="617"/>
      <c r="H52" s="617"/>
      <c r="I52" s="617"/>
      <c r="J52" s="617"/>
    </row>
    <row r="53" spans="1:10" ht="14.4" thickTop="1"/>
    <row r="54" spans="1:10" ht="16.5" customHeight="1" thickBot="1">
      <c r="A54"/>
      <c r="B54" s="1183" t="s">
        <v>1660</v>
      </c>
      <c r="C54" s="1183"/>
      <c r="D54" s="1183"/>
      <c r="E54" s="1183"/>
      <c r="F54" s="1183"/>
      <c r="G54" s="1183"/>
      <c r="H54" s="1183"/>
      <c r="I54" s="1183"/>
    </row>
    <row r="55" spans="1:10" ht="14.4">
      <c r="A55"/>
      <c r="B55" s="608"/>
      <c r="C55" s="761" t="s">
        <v>1581</v>
      </c>
      <c r="D55" s="1105">
        <v>2023</v>
      </c>
      <c r="E55" s="1105">
        <v>2022</v>
      </c>
      <c r="F55" s="609">
        <v>2021</v>
      </c>
      <c r="G55"/>
      <c r="H55"/>
      <c r="I55"/>
    </row>
    <row r="56" spans="1:10" ht="15" thickBot="1">
      <c r="A56"/>
      <c r="B56" s="189" t="s">
        <v>1017</v>
      </c>
      <c r="C56" s="1106">
        <v>0</v>
      </c>
      <c r="D56" s="1106">
        <v>0</v>
      </c>
      <c r="E56" s="1106">
        <v>0</v>
      </c>
      <c r="F56" s="1107">
        <v>1</v>
      </c>
      <c r="G56"/>
      <c r="H56"/>
      <c r="I56"/>
    </row>
    <row r="57" spans="1:10" ht="44.4" customHeight="1">
      <c r="A57"/>
      <c r="B57" s="1176" t="s">
        <v>1018</v>
      </c>
      <c r="C57" s="1176"/>
      <c r="D57" s="1176"/>
      <c r="E57" s="1176"/>
      <c r="F57" s="1176"/>
      <c r="G57" s="1"/>
      <c r="H57" s="1"/>
      <c r="I57" s="1"/>
    </row>
    <row r="58" spans="1:10" ht="14.4">
      <c r="A58"/>
      <c r="B58" s="1160" t="s">
        <v>1019</v>
      </c>
      <c r="C58" s="1160"/>
      <c r="D58" s="1160"/>
      <c r="E58" s="1160"/>
      <c r="F58" s="1160"/>
      <c r="G58" s="1"/>
      <c r="H58" s="1"/>
      <c r="I58" s="1"/>
    </row>
    <row r="60" spans="1:10" ht="18" customHeight="1" thickBot="1">
      <c r="B60" s="233" t="s">
        <v>1661</v>
      </c>
      <c r="C60" s="141"/>
      <c r="D60" s="141"/>
      <c r="E60" s="141"/>
      <c r="F60" s="141"/>
      <c r="G60" s="141"/>
      <c r="H60" s="141"/>
      <c r="I60" s="141"/>
    </row>
    <row r="61" spans="1:10" ht="17.399999999999999">
      <c r="B61" s="822"/>
      <c r="C61" s="761" t="s">
        <v>1662</v>
      </c>
      <c r="D61" s="633">
        <v>2023</v>
      </c>
      <c r="E61" s="633">
        <v>2022</v>
      </c>
      <c r="F61" s="633">
        <v>2021</v>
      </c>
      <c r="G61" s="635">
        <v>2020</v>
      </c>
      <c r="H61" s="141"/>
      <c r="I61" s="141"/>
    </row>
    <row r="62" spans="1:10" ht="27" thickBot="1">
      <c r="B62" s="1102" t="s">
        <v>1663</v>
      </c>
      <c r="C62" s="1103">
        <v>682000</v>
      </c>
      <c r="D62" s="1103">
        <v>3501000</v>
      </c>
      <c r="E62" s="1103">
        <v>3923000</v>
      </c>
      <c r="F62" s="1103">
        <v>1170000</v>
      </c>
      <c r="G62" s="1104">
        <v>1421000</v>
      </c>
      <c r="H62" s="141"/>
      <c r="I62" s="141"/>
    </row>
    <row r="63" spans="1:10" ht="33.6" customHeight="1">
      <c r="B63" s="1176" t="s">
        <v>1052</v>
      </c>
      <c r="C63" s="1176"/>
      <c r="D63" s="1176"/>
      <c r="E63" s="1176"/>
      <c r="F63" s="1176"/>
      <c r="G63" s="1176"/>
      <c r="H63" s="12"/>
      <c r="I63" s="12"/>
    </row>
    <row r="64" spans="1:10" ht="13.2" customHeight="1">
      <c r="B64" s="1560" t="s">
        <v>1664</v>
      </c>
      <c r="C64" s="1560"/>
      <c r="D64" s="1560"/>
      <c r="E64" s="1560"/>
      <c r="F64" s="1560"/>
      <c r="G64" s="1560"/>
    </row>
  </sheetData>
  <sheetProtection algorithmName="SHA-512" hashValue="HueCElAoDgnmVXrRkM/04CrbJlzzPZ9OOQ7INwKXjrrKkAjIFYTTe8b+zzfKb4cCUYrNBonY9vMLRg7uwrXluA==" saltValue="zOyAtlxPHbIVLJD0+qCMOg==" spinCount="100000" sheet="1" objects="1" scenarios="1"/>
  <mergeCells count="22">
    <mergeCell ref="B64:G64"/>
    <mergeCell ref="B44:F44"/>
    <mergeCell ref="B50:F50"/>
    <mergeCell ref="B57:F57"/>
    <mergeCell ref="B58:F58"/>
    <mergeCell ref="B63:G63"/>
    <mergeCell ref="B54:I54"/>
    <mergeCell ref="B2:L2"/>
    <mergeCell ref="B4:I4"/>
    <mergeCell ref="B46:I46"/>
    <mergeCell ref="B14:I14"/>
    <mergeCell ref="B5:I5"/>
    <mergeCell ref="B36:I36"/>
    <mergeCell ref="B9:J9"/>
    <mergeCell ref="B10:J10"/>
    <mergeCell ref="B11:J11"/>
    <mergeCell ref="B12:J12"/>
    <mergeCell ref="B24:F24"/>
    <mergeCell ref="B25:F25"/>
    <mergeCell ref="B26:F26"/>
    <mergeCell ref="B28:F28"/>
    <mergeCell ref="B34:F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24AC-0C42-4155-B267-D3F505E1DD16}">
  <sheetPr codeName="Sheet2">
    <tabColor rgb="FFAAE5E3"/>
  </sheetPr>
  <dimension ref="A2:C222"/>
  <sheetViews>
    <sheetView showGridLines="0" workbookViewId="0"/>
  </sheetViews>
  <sheetFormatPr defaultColWidth="8.5546875" defaultRowHeight="14.4"/>
  <cols>
    <col min="1" max="1" width="1.6640625" customWidth="1"/>
    <col min="2" max="2" width="67.5546875" style="2" customWidth="1"/>
    <col min="3" max="3" width="9.5546875" style="49" customWidth="1"/>
    <col min="4" max="16384" width="8.5546875" style="2"/>
  </cols>
  <sheetData>
    <row r="2" spans="2:3">
      <c r="C2" s="46"/>
    </row>
    <row r="6" spans="2:3" ht="17.399999999999999">
      <c r="B6" s="1153" t="s">
        <v>44</v>
      </c>
      <c r="C6" s="1153"/>
    </row>
    <row r="7" spans="2:3" ht="10.95" customHeight="1"/>
    <row r="8" spans="2:3" ht="15.6">
      <c r="B8" s="577" t="s">
        <v>45</v>
      </c>
      <c r="C8" s="578" t="s">
        <v>20</v>
      </c>
    </row>
    <row r="9" spans="2:3">
      <c r="B9" s="126" t="s">
        <v>46</v>
      </c>
      <c r="C9" s="123" t="s">
        <v>47</v>
      </c>
    </row>
    <row r="10" spans="2:3">
      <c r="B10" s="126" t="s">
        <v>48</v>
      </c>
      <c r="C10" s="123" t="s">
        <v>47</v>
      </c>
    </row>
    <row r="11" spans="2:3">
      <c r="B11" s="126" t="s">
        <v>49</v>
      </c>
      <c r="C11" s="123" t="s">
        <v>47</v>
      </c>
    </row>
    <row r="12" spans="2:3">
      <c r="B12" s="126" t="s">
        <v>50</v>
      </c>
      <c r="C12" s="123" t="s">
        <v>47</v>
      </c>
    </row>
    <row r="13" spans="2:3">
      <c r="B13" s="126" t="s">
        <v>51</v>
      </c>
      <c r="C13" s="123" t="s">
        <v>52</v>
      </c>
    </row>
    <row r="14" spans="2:3">
      <c r="B14" s="126" t="s">
        <v>53</v>
      </c>
      <c r="C14" s="123" t="s">
        <v>47</v>
      </c>
    </row>
    <row r="15" spans="2:3">
      <c r="B15" s="126" t="s">
        <v>54</v>
      </c>
      <c r="C15" s="123" t="s">
        <v>52</v>
      </c>
    </row>
    <row r="16" spans="2:3">
      <c r="B16" s="126" t="s">
        <v>55</v>
      </c>
      <c r="C16" s="123" t="s">
        <v>47</v>
      </c>
    </row>
    <row r="17" spans="2:3" ht="8.4" customHeight="1"/>
    <row r="18" spans="2:3" ht="15.6">
      <c r="B18" s="577" t="s">
        <v>23</v>
      </c>
      <c r="C18" s="578" t="s">
        <v>20</v>
      </c>
    </row>
    <row r="19" spans="2:3" ht="15" customHeight="1">
      <c r="B19" s="126" t="s">
        <v>56</v>
      </c>
      <c r="C19" s="123" t="s">
        <v>47</v>
      </c>
    </row>
    <row r="20" spans="2:3">
      <c r="B20" s="126" t="s">
        <v>57</v>
      </c>
      <c r="C20" s="123" t="s">
        <v>52</v>
      </c>
    </row>
    <row r="21" spans="2:3">
      <c r="B21" s="126" t="s">
        <v>58</v>
      </c>
      <c r="C21" s="124" t="s">
        <v>52</v>
      </c>
    </row>
    <row r="22" spans="2:3">
      <c r="B22" s="126" t="s">
        <v>59</v>
      </c>
      <c r="C22" s="123" t="s">
        <v>47</v>
      </c>
    </row>
    <row r="23" spans="2:3">
      <c r="B23" s="126" t="s">
        <v>60</v>
      </c>
      <c r="C23" s="123" t="s">
        <v>47</v>
      </c>
    </row>
    <row r="24" spans="2:3">
      <c r="B24" s="126" t="s">
        <v>61</v>
      </c>
      <c r="C24" s="123" t="s">
        <v>52</v>
      </c>
    </row>
    <row r="25" spans="2:3">
      <c r="B25" s="126" t="s">
        <v>62</v>
      </c>
      <c r="C25" s="124" t="s">
        <v>52</v>
      </c>
    </row>
    <row r="26" spans="2:3">
      <c r="B26" s="126" t="s">
        <v>63</v>
      </c>
      <c r="C26" s="136" t="s">
        <v>52</v>
      </c>
    </row>
    <row r="27" spans="2:3">
      <c r="B27" s="126" t="s">
        <v>64</v>
      </c>
      <c r="C27" s="123" t="s">
        <v>52</v>
      </c>
    </row>
    <row r="28" spans="2:3">
      <c r="B28" s="126" t="s">
        <v>65</v>
      </c>
      <c r="C28" s="123" t="s">
        <v>47</v>
      </c>
    </row>
    <row r="29" spans="2:3">
      <c r="B29" s="126" t="s">
        <v>66</v>
      </c>
      <c r="C29" s="123" t="s">
        <v>52</v>
      </c>
    </row>
    <row r="30" spans="2:3" ht="10.95" customHeight="1"/>
    <row r="31" spans="2:3" ht="15.6">
      <c r="B31" s="577" t="s">
        <v>31</v>
      </c>
      <c r="C31" s="578" t="s">
        <v>20</v>
      </c>
    </row>
    <row r="32" spans="2:3">
      <c r="B32" s="126" t="s">
        <v>67</v>
      </c>
      <c r="C32" s="123" t="s">
        <v>52</v>
      </c>
    </row>
    <row r="33" spans="1:3">
      <c r="B33" s="126" t="s">
        <v>68</v>
      </c>
      <c r="C33" s="123" t="s">
        <v>52</v>
      </c>
    </row>
    <row r="34" spans="1:3">
      <c r="B34" s="126" t="s">
        <v>69</v>
      </c>
      <c r="C34" s="123" t="s">
        <v>47</v>
      </c>
    </row>
    <row r="35" spans="1:3">
      <c r="B35" s="126" t="s">
        <v>70</v>
      </c>
      <c r="C35" s="123" t="s">
        <v>47</v>
      </c>
    </row>
    <row r="36" spans="1:3">
      <c r="B36" s="126" t="s">
        <v>71</v>
      </c>
      <c r="C36" s="123" t="s">
        <v>52</v>
      </c>
    </row>
    <row r="37" spans="1:3">
      <c r="B37" s="126" t="s">
        <v>72</v>
      </c>
      <c r="C37" s="123" t="s">
        <v>47</v>
      </c>
    </row>
    <row r="38" spans="1:3" ht="13.8">
      <c r="A38" s="6"/>
      <c r="B38" s="126" t="s">
        <v>73</v>
      </c>
      <c r="C38" s="123" t="s">
        <v>47</v>
      </c>
    </row>
    <row r="39" spans="1:3" ht="13.8">
      <c r="A39" s="6"/>
      <c r="B39" s="126" t="s">
        <v>74</v>
      </c>
      <c r="C39" s="123" t="s">
        <v>52</v>
      </c>
    </row>
    <row r="40" spans="1:3" ht="13.8">
      <c r="A40" s="6"/>
      <c r="B40" s="6" t="s">
        <v>75</v>
      </c>
      <c r="C40" s="124" t="s">
        <v>52</v>
      </c>
    </row>
    <row r="41" spans="1:3" ht="17.850000000000001" customHeight="1"/>
    <row r="42" spans="1:3" ht="15.6">
      <c r="B42" s="577" t="s">
        <v>76</v>
      </c>
      <c r="C42" s="578" t="s">
        <v>20</v>
      </c>
    </row>
    <row r="43" spans="1:3">
      <c r="B43" s="126" t="s">
        <v>77</v>
      </c>
      <c r="C43" s="123" t="s">
        <v>52</v>
      </c>
    </row>
    <row r="44" spans="1:3">
      <c r="B44" s="126" t="s">
        <v>78</v>
      </c>
      <c r="C44" s="123" t="s">
        <v>52</v>
      </c>
    </row>
    <row r="45" spans="1:3">
      <c r="B45" s="126" t="s">
        <v>79</v>
      </c>
      <c r="C45" s="123" t="s">
        <v>47</v>
      </c>
    </row>
    <row r="46" spans="1:3">
      <c r="B46" s="126" t="s">
        <v>80</v>
      </c>
      <c r="C46" s="123" t="s">
        <v>47</v>
      </c>
    </row>
    <row r="47" spans="1:3">
      <c r="B47" s="126" t="s">
        <v>81</v>
      </c>
      <c r="C47" s="123" t="s">
        <v>47</v>
      </c>
    </row>
    <row r="48" spans="1:3">
      <c r="B48" s="126" t="s">
        <v>82</v>
      </c>
      <c r="C48" s="123" t="s">
        <v>47</v>
      </c>
    </row>
    <row r="49" spans="1:3">
      <c r="B49" s="126" t="s">
        <v>83</v>
      </c>
      <c r="C49" s="123" t="s">
        <v>47</v>
      </c>
    </row>
    <row r="50" spans="1:3" ht="17.850000000000001" customHeight="1"/>
    <row r="51" spans="1:3" ht="15.6">
      <c r="B51" s="577" t="s">
        <v>84</v>
      </c>
      <c r="C51" s="578" t="s">
        <v>20</v>
      </c>
    </row>
    <row r="52" spans="1:3">
      <c r="B52" s="126" t="s">
        <v>85</v>
      </c>
      <c r="C52" s="124" t="s">
        <v>47</v>
      </c>
    </row>
    <row r="53" spans="1:3">
      <c r="B53" s="126" t="s">
        <v>86</v>
      </c>
      <c r="C53" s="123" t="s">
        <v>47</v>
      </c>
    </row>
    <row r="54" spans="1:3" ht="13.8">
      <c r="A54" s="6"/>
      <c r="B54" s="126" t="s">
        <v>87</v>
      </c>
      <c r="C54" s="123" t="s">
        <v>47</v>
      </c>
    </row>
    <row r="55" spans="1:3" ht="13.8">
      <c r="A55" s="6"/>
      <c r="B55" s="126" t="s">
        <v>88</v>
      </c>
      <c r="C55" s="123" t="s">
        <v>47</v>
      </c>
    </row>
    <row r="56" spans="1:3" ht="13.8">
      <c r="A56" s="6"/>
      <c r="B56" s="126" t="s">
        <v>89</v>
      </c>
      <c r="C56" s="123" t="s">
        <v>47</v>
      </c>
    </row>
    <row r="57" spans="1:3">
      <c r="C57" s="68"/>
    </row>
    <row r="58" spans="1:3">
      <c r="C58" s="68"/>
    </row>
    <row r="65" spans="1:1" ht="13.8">
      <c r="A65" s="6"/>
    </row>
    <row r="66" spans="1:1" ht="13.8">
      <c r="A66" s="6"/>
    </row>
    <row r="67" spans="1:1" ht="13.8">
      <c r="A67" s="6"/>
    </row>
    <row r="68" spans="1:1" ht="13.8">
      <c r="A68" s="6"/>
    </row>
    <row r="69" spans="1:1" ht="13.8">
      <c r="A69" s="6"/>
    </row>
    <row r="70" spans="1:1" ht="13.8">
      <c r="A70" s="6"/>
    </row>
    <row r="71" spans="1:1" ht="13.8">
      <c r="A71" s="6"/>
    </row>
    <row r="72" spans="1:1" ht="13.8">
      <c r="A72" s="6"/>
    </row>
    <row r="73" spans="1:1" ht="13.8">
      <c r="A73" s="6"/>
    </row>
    <row r="74" spans="1:1" ht="13.8">
      <c r="A74" s="6"/>
    </row>
    <row r="75" spans="1:1" ht="13.8">
      <c r="A75" s="6"/>
    </row>
    <row r="83" spans="1:1" ht="13.8">
      <c r="A83" s="6"/>
    </row>
    <row r="84" spans="1:1" ht="13.8">
      <c r="A84" s="6"/>
    </row>
    <row r="85" spans="1:1" ht="13.8">
      <c r="A85" s="6"/>
    </row>
    <row r="86" spans="1:1" ht="13.8">
      <c r="A86" s="6"/>
    </row>
    <row r="87" spans="1:1" ht="13.8">
      <c r="A87" s="6"/>
    </row>
    <row r="88" spans="1:1" ht="13.8">
      <c r="A88" s="6"/>
    </row>
    <row r="89" spans="1:1" ht="13.8">
      <c r="A89" s="6"/>
    </row>
    <row r="90" spans="1:1" ht="13.8">
      <c r="A90" s="6"/>
    </row>
    <row r="91" spans="1:1" ht="13.8">
      <c r="A91" s="6"/>
    </row>
    <row r="92" spans="1:1" ht="13.8">
      <c r="A92" s="6"/>
    </row>
    <row r="93" spans="1:1" ht="13.8">
      <c r="A93" s="6"/>
    </row>
    <row r="217" spans="1:1">
      <c r="A217" s="8"/>
    </row>
    <row r="218" spans="1:1">
      <c r="A218" s="8"/>
    </row>
    <row r="219" spans="1:1">
      <c r="A219" s="8"/>
    </row>
    <row r="220" spans="1:1">
      <c r="A220" s="8"/>
    </row>
    <row r="221" spans="1:1">
      <c r="A221" s="8"/>
    </row>
    <row r="222" spans="1:1">
      <c r="A222" s="8"/>
    </row>
  </sheetData>
  <sheetProtection algorithmName="SHA-512" hashValue="eIpj0ZgKh+aUew8LwqWYIFCMScN8Jx4KHtpowzFW1URWVdUaZWD8F5jSd6UHzesu1J1zjBNv6m5FzXA1gtCQJQ==" saltValue="Q3Bv5r1EnodKrLKgLzdStQ==" spinCount="100000" sheet="1" objects="1" scenarios="1"/>
  <mergeCells count="1">
    <mergeCell ref="B6:C6"/>
  </mergeCells>
  <hyperlinks>
    <hyperlink ref="C29" r:id="rId1" xr:uid="{70D379DB-0185-46BF-9664-FD2D3AB6B5BD}"/>
    <hyperlink ref="C22" r:id="rId2" xr:uid="{CFE101DE-835A-46DA-B32A-E85B8B59F1B7}"/>
    <hyperlink ref="C27" r:id="rId3" xr:uid="{C263C3F8-F2F2-476F-B3F8-B4D2D8551F72}"/>
    <hyperlink ref="C19" r:id="rId4" xr:uid="{B6F403B3-2162-4C70-BA7F-83CBD6C3D4C6}"/>
    <hyperlink ref="C10" r:id="rId5" xr:uid="{27414857-185A-4FB8-998D-7DE23B3EEC1E}"/>
    <hyperlink ref="C11" r:id="rId6" xr:uid="{6C50A1D0-6BB7-472D-9E9C-48049DE37B2E}"/>
    <hyperlink ref="C9" r:id="rId7" xr:uid="{E95A4128-8C91-4DD1-9D47-F64DF82ABC99}"/>
    <hyperlink ref="C20" r:id="rId8" xr:uid="{C1F2E440-2BE2-4814-A993-DE39D2D166F7}"/>
    <hyperlink ref="C16" r:id="rId9" xr:uid="{00265F87-6671-40B8-BAE2-629E09F2838E}"/>
    <hyperlink ref="C43" r:id="rId10" xr:uid="{CE81D534-0447-4204-844B-CFE79505D89B}"/>
    <hyperlink ref="C44" r:id="rId11" xr:uid="{0C3DB8EE-C6A0-4F15-9F2D-06E6D5EAF242}"/>
    <hyperlink ref="C45" r:id="rId12" xr:uid="{AE50A26C-366B-489F-86AA-235E350768B9}"/>
    <hyperlink ref="C46" r:id="rId13" xr:uid="{C0533899-90DE-4D34-9D0F-DFF154AAC3C9}"/>
    <hyperlink ref="C47" r:id="rId14" xr:uid="{83B0640E-3FDE-4300-844F-919B7AFA2351}"/>
    <hyperlink ref="C48" r:id="rId15" xr:uid="{9C767D2D-6357-4B53-98B0-C91EADECC060}"/>
    <hyperlink ref="C49" r:id="rId16" xr:uid="{343D03FA-C6E5-445D-AFD4-E1A6E0778893}"/>
    <hyperlink ref="C36" r:id="rId17" xr:uid="{19461506-C8AF-406B-8AE7-1C9FB604B572}"/>
    <hyperlink ref="C12" r:id="rId18" xr:uid="{8DA28A74-8216-434A-AB03-444D0C5DBA8A}"/>
    <hyperlink ref="C35" r:id="rId19" xr:uid="{1253BEA2-5E5B-4043-836B-A6E56E8C831F}"/>
    <hyperlink ref="C39" r:id="rId20" xr:uid="{ED922316-BBC9-4630-91CF-1416BE861AB4}"/>
    <hyperlink ref="C34" r:id="rId21" xr:uid="{30925232-6907-486C-A9F1-8B95C9855CD7}"/>
    <hyperlink ref="C32" r:id="rId22" xr:uid="{060A9BA4-1776-412D-A6A5-8703BF7B70A8}"/>
    <hyperlink ref="C33" r:id="rId23" xr:uid="{C169DBA8-192A-48B9-9BD9-EEA11D9408C4}"/>
    <hyperlink ref="C38" r:id="rId24" xr:uid="{F81EEC46-1A40-49BC-BBD3-6F6C07B00136}"/>
    <hyperlink ref="C37" r:id="rId25" xr:uid="{D1D472ED-1A64-4BA3-9E80-B4D1F6E5920D}"/>
    <hyperlink ref="C23" r:id="rId26" xr:uid="{4712B607-76EC-4FED-9DFD-42C8C921BA53}"/>
    <hyperlink ref="C24" r:id="rId27" xr:uid="{ADE19B92-9BF3-4EF8-BE56-48E2BDE2A42B}"/>
    <hyperlink ref="C14" r:id="rId28" xr:uid="{2E0D7DE6-5A7B-4E3A-8C4D-C90634B046D5}"/>
    <hyperlink ref="C15" r:id="rId29" xr:uid="{A455FB1F-87B5-4224-BAA1-14F96D70842A}"/>
    <hyperlink ref="C55" r:id="rId30" xr:uid="{0E481F62-6784-4EBD-98E3-10351DF14BAF}"/>
    <hyperlink ref="C56" r:id="rId31" xr:uid="{FCF18F48-F116-49D4-9A4A-7F2197D195BD}"/>
    <hyperlink ref="C52" r:id="rId32" xr:uid="{47F5F902-A300-4257-AA23-DB7BD07E9A35}"/>
    <hyperlink ref="C53" r:id="rId33" xr:uid="{9E7FCAF3-3B4F-47D8-8D28-3C073753BF77}"/>
    <hyperlink ref="C54" r:id="rId34" xr:uid="{BDC9ED48-2D9B-4451-9998-769155402FA1}"/>
    <hyperlink ref="C26" r:id="rId35" xr:uid="{A34C91D6-7FA2-429C-B8E1-353E43413FF3}"/>
    <hyperlink ref="C40" r:id="rId36" xr:uid="{100AE308-49EF-4DE0-993A-C5188E3B7623}"/>
    <hyperlink ref="C13" r:id="rId37" display="https://www.teck.com/sustainability/approach-to-responsibility/policies-and-commitments/policies/sustainability-standards/" xr:uid="{FB1FB067-DDF9-496C-823B-97EE9B486BBB}"/>
    <hyperlink ref="C25" r:id="rId38" xr:uid="{DC853DEE-056D-4EF9-8D88-0A2E12321679}"/>
    <hyperlink ref="C28" r:id="rId39" xr:uid="{1C1A55C8-65D8-4087-BD89-C9D26D7B37EF}"/>
    <hyperlink ref="C21" r:id="rId40" xr:uid="{787872DB-8A15-46DD-BB51-DE71C3582DAD}"/>
  </hyperlinks>
  <pageMargins left="0.7" right="0.7" top="0.75" bottom="0.75" header="0.3" footer="0.3"/>
  <pageSetup orientation="portrait" r:id="rId41"/>
  <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E4A4-D9A6-46A6-B05D-7B03F7FBE411}">
  <sheetPr codeName="Sheet16">
    <tabColor rgb="FF001040"/>
  </sheetPr>
  <dimension ref="A2:D213"/>
  <sheetViews>
    <sheetView showGridLines="0" zoomScaleNormal="100" workbookViewId="0"/>
  </sheetViews>
  <sheetFormatPr defaultColWidth="8.5546875" defaultRowHeight="14.4"/>
  <cols>
    <col min="1" max="1" width="1.6640625" customWidth="1"/>
    <col min="2" max="2" width="64.5546875" style="50" customWidth="1"/>
    <col min="3" max="3" width="29" style="50" customWidth="1"/>
    <col min="4" max="4" width="29.44140625" style="56" customWidth="1"/>
    <col min="5" max="16384" width="8.5546875" style="50"/>
  </cols>
  <sheetData>
    <row r="2" spans="2:4">
      <c r="D2" s="52" t="s">
        <v>90</v>
      </c>
    </row>
    <row r="6" spans="2:4" ht="17.399999999999999">
      <c r="B6" s="1153" t="s">
        <v>91</v>
      </c>
      <c r="C6" s="1153"/>
      <c r="D6" s="1153"/>
    </row>
    <row r="7" spans="2:4" ht="8.4" customHeight="1">
      <c r="B7" s="97"/>
      <c r="C7" s="97"/>
      <c r="D7" s="97"/>
    </row>
    <row r="8" spans="2:4" ht="15.6">
      <c r="B8" s="705" t="s">
        <v>92</v>
      </c>
      <c r="C8" s="705" t="s">
        <v>93</v>
      </c>
      <c r="D8" s="705" t="s">
        <v>94</v>
      </c>
    </row>
    <row r="9" spans="2:4">
      <c r="B9" s="1156" t="s">
        <v>24</v>
      </c>
      <c r="C9" s="1156"/>
      <c r="D9" s="1156"/>
    </row>
    <row r="10" spans="2:4" ht="26.4">
      <c r="B10" s="96" t="s">
        <v>95</v>
      </c>
      <c r="C10" s="100" t="s">
        <v>96</v>
      </c>
      <c r="D10" s="99" t="s">
        <v>97</v>
      </c>
    </row>
    <row r="11" spans="2:4" ht="26.4">
      <c r="B11" s="96" t="s">
        <v>98</v>
      </c>
      <c r="C11" s="100" t="s">
        <v>96</v>
      </c>
      <c r="D11" s="99" t="s">
        <v>97</v>
      </c>
    </row>
    <row r="12" spans="2:4" ht="28.5" customHeight="1">
      <c r="B12" s="99" t="s">
        <v>99</v>
      </c>
      <c r="C12" s="100" t="s">
        <v>96</v>
      </c>
      <c r="D12" s="99" t="s">
        <v>97</v>
      </c>
    </row>
    <row r="13" spans="2:4" ht="23.25" customHeight="1">
      <c r="B13" s="99" t="s">
        <v>100</v>
      </c>
      <c r="C13" s="100" t="s">
        <v>96</v>
      </c>
      <c r="D13" s="99" t="s">
        <v>97</v>
      </c>
    </row>
    <row r="14" spans="2:4" ht="26.4">
      <c r="B14" s="99" t="s">
        <v>101</v>
      </c>
      <c r="C14" s="100" t="s">
        <v>96</v>
      </c>
      <c r="D14" s="99" t="s">
        <v>97</v>
      </c>
    </row>
    <row r="15" spans="2:4">
      <c r="B15" s="99" t="s">
        <v>102</v>
      </c>
      <c r="C15" s="100" t="s">
        <v>96</v>
      </c>
      <c r="D15" s="99" t="s">
        <v>97</v>
      </c>
    </row>
    <row r="16" spans="2:4" ht="26.4">
      <c r="B16" s="99" t="s">
        <v>103</v>
      </c>
      <c r="C16" s="100" t="s">
        <v>96</v>
      </c>
      <c r="D16" s="99" t="s">
        <v>97</v>
      </c>
    </row>
    <row r="17" spans="1:4" ht="25.5" customHeight="1">
      <c r="B17" s="99" t="s">
        <v>104</v>
      </c>
      <c r="C17" s="100" t="s">
        <v>96</v>
      </c>
      <c r="D17" s="99" t="s">
        <v>97</v>
      </c>
    </row>
    <row r="18" spans="1:4" ht="8.4" customHeight="1">
      <c r="B18" s="97"/>
      <c r="C18" s="97"/>
      <c r="D18" s="97"/>
    </row>
    <row r="19" spans="1:4">
      <c r="B19" s="1156" t="s">
        <v>25</v>
      </c>
      <c r="C19" s="1156"/>
      <c r="D19" s="1156"/>
    </row>
    <row r="20" spans="1:4">
      <c r="B20" s="99" t="s">
        <v>105</v>
      </c>
      <c r="C20" s="100" t="s">
        <v>106</v>
      </c>
      <c r="D20" s="99"/>
    </row>
    <row r="21" spans="1:4" ht="25.5" customHeight="1">
      <c r="B21" s="99" t="s">
        <v>107</v>
      </c>
      <c r="C21" s="99"/>
      <c r="D21" s="99"/>
    </row>
    <row r="22" spans="1:4" ht="33.75" customHeight="1">
      <c r="B22" s="99" t="s">
        <v>108</v>
      </c>
      <c r="C22" s="100" t="s">
        <v>109</v>
      </c>
      <c r="D22" s="99"/>
    </row>
    <row r="23" spans="1:4" ht="26.4">
      <c r="B23" s="99" t="s">
        <v>110</v>
      </c>
      <c r="C23" s="100" t="s">
        <v>111</v>
      </c>
      <c r="D23" s="99"/>
    </row>
    <row r="24" spans="1:4" ht="8.4" customHeight="1">
      <c r="B24" s="97"/>
      <c r="C24" s="97"/>
      <c r="D24" s="97"/>
    </row>
    <row r="25" spans="1:4">
      <c r="B25" s="1155" t="s">
        <v>26</v>
      </c>
      <c r="C25" s="1155"/>
      <c r="D25" s="1155"/>
    </row>
    <row r="26" spans="1:4">
      <c r="B26" s="96" t="s">
        <v>112</v>
      </c>
      <c r="C26" s="96" t="s">
        <v>113</v>
      </c>
      <c r="D26" s="96" t="s">
        <v>114</v>
      </c>
    </row>
    <row r="27" spans="1:4" ht="26.4">
      <c r="B27" s="96" t="s">
        <v>115</v>
      </c>
      <c r="C27" s="96" t="s">
        <v>116</v>
      </c>
      <c r="D27" s="96" t="s">
        <v>117</v>
      </c>
    </row>
    <row r="28" spans="1:4">
      <c r="B28" s="96" t="s">
        <v>118</v>
      </c>
      <c r="C28" s="96" t="s">
        <v>116</v>
      </c>
      <c r="D28" s="96" t="s">
        <v>119</v>
      </c>
    </row>
    <row r="29" spans="1:4" ht="8.4" customHeight="1">
      <c r="B29" s="97"/>
      <c r="C29" s="97"/>
      <c r="D29" s="97"/>
    </row>
    <row r="30" spans="1:4">
      <c r="B30" s="1155" t="s">
        <v>27</v>
      </c>
      <c r="C30" s="1155"/>
      <c r="D30" s="1155"/>
    </row>
    <row r="31" spans="1:4" ht="13.8">
      <c r="A31" s="6"/>
      <c r="B31" s="96" t="s">
        <v>120</v>
      </c>
      <c r="C31" s="96" t="s">
        <v>121</v>
      </c>
      <c r="D31" s="96" t="s">
        <v>122</v>
      </c>
    </row>
    <row r="32" spans="1:4" ht="13.8">
      <c r="A32" s="6"/>
      <c r="B32" s="96" t="s">
        <v>123</v>
      </c>
      <c r="C32" s="96" t="s">
        <v>124</v>
      </c>
      <c r="D32" s="96" t="s">
        <v>125</v>
      </c>
    </row>
    <row r="33" spans="1:4" ht="15.6">
      <c r="A33" s="6"/>
      <c r="B33" s="127" t="s">
        <v>126</v>
      </c>
      <c r="C33" s="96" t="s">
        <v>124</v>
      </c>
      <c r="D33" s="96" t="s">
        <v>125</v>
      </c>
    </row>
    <row r="34" spans="1:4">
      <c r="B34" s="96" t="s">
        <v>127</v>
      </c>
      <c r="C34" s="96" t="s">
        <v>128</v>
      </c>
      <c r="D34" s="96"/>
    </row>
    <row r="35" spans="1:4">
      <c r="B35" s="96" t="s">
        <v>129</v>
      </c>
      <c r="C35" s="96" t="s">
        <v>128</v>
      </c>
      <c r="D35" s="96"/>
    </row>
    <row r="36" spans="1:4">
      <c r="B36" s="96" t="s">
        <v>130</v>
      </c>
      <c r="C36" s="96" t="s">
        <v>128</v>
      </c>
      <c r="D36" s="96"/>
    </row>
    <row r="37" spans="1:4" ht="8.4" customHeight="1">
      <c r="B37" s="97"/>
      <c r="C37" s="97"/>
      <c r="D37" s="97"/>
    </row>
    <row r="38" spans="1:4">
      <c r="B38" s="1155" t="s">
        <v>28</v>
      </c>
      <c r="C38" s="1155"/>
      <c r="D38" s="1155"/>
    </row>
    <row r="39" spans="1:4">
      <c r="B39" s="96" t="s">
        <v>131</v>
      </c>
      <c r="C39" s="96" t="s">
        <v>132</v>
      </c>
      <c r="D39" s="96"/>
    </row>
    <row r="40" spans="1:4" ht="22.5" customHeight="1">
      <c r="B40" s="96" t="s">
        <v>133</v>
      </c>
      <c r="C40" s="96" t="s">
        <v>134</v>
      </c>
      <c r="D40" s="96"/>
    </row>
    <row r="41" spans="1:4" ht="8.4" customHeight="1">
      <c r="B41" s="97"/>
      <c r="C41" s="97"/>
      <c r="D41" s="97"/>
    </row>
    <row r="42" spans="1:4">
      <c r="B42" s="1155" t="s">
        <v>29</v>
      </c>
      <c r="C42" s="1155"/>
      <c r="D42" s="1155"/>
    </row>
    <row r="43" spans="1:4">
      <c r="B43" s="96" t="s">
        <v>135</v>
      </c>
      <c r="C43" s="96" t="s">
        <v>136</v>
      </c>
      <c r="D43" s="96" t="s">
        <v>137</v>
      </c>
    </row>
    <row r="44" spans="1:4" ht="8.4" customHeight="1">
      <c r="B44" s="97"/>
      <c r="C44" s="97"/>
      <c r="D44" s="97"/>
    </row>
    <row r="45" spans="1:4">
      <c r="B45" s="1155" t="s">
        <v>30</v>
      </c>
      <c r="C45" s="1155"/>
      <c r="D45" s="1155"/>
    </row>
    <row r="46" spans="1:4">
      <c r="B46" s="96" t="s">
        <v>138</v>
      </c>
      <c r="C46" s="96" t="s">
        <v>139</v>
      </c>
      <c r="D46" s="96"/>
    </row>
    <row r="47" spans="1:4">
      <c r="B47" s="96" t="s">
        <v>140</v>
      </c>
      <c r="C47" s="96" t="s">
        <v>139</v>
      </c>
      <c r="D47" s="96" t="s">
        <v>141</v>
      </c>
    </row>
    <row r="48" spans="1:4">
      <c r="B48" s="96" t="s">
        <v>142</v>
      </c>
      <c r="C48" s="96" t="s">
        <v>139</v>
      </c>
      <c r="D48" s="96"/>
    </row>
    <row r="49" spans="1:4">
      <c r="B49" s="96" t="s">
        <v>143</v>
      </c>
      <c r="C49" s="96" t="s">
        <v>144</v>
      </c>
      <c r="D49" s="96"/>
    </row>
    <row r="50" spans="1:4">
      <c r="B50" s="96" t="s">
        <v>145</v>
      </c>
      <c r="C50" s="96"/>
      <c r="D50" s="96"/>
    </row>
    <row r="51" spans="1:4">
      <c r="B51" s="96" t="s">
        <v>146</v>
      </c>
      <c r="C51" s="96" t="s">
        <v>147</v>
      </c>
      <c r="D51" s="96"/>
    </row>
    <row r="52" spans="1:4">
      <c r="B52" s="96" t="s">
        <v>148</v>
      </c>
      <c r="C52" s="96"/>
      <c r="D52" s="96"/>
    </row>
    <row r="53" spans="1:4">
      <c r="B53" s="53"/>
      <c r="C53" s="53"/>
      <c r="D53" s="54"/>
    </row>
    <row r="54" spans="1:4">
      <c r="B54" s="53"/>
      <c r="C54" s="53"/>
      <c r="D54" s="54"/>
    </row>
    <row r="55" spans="1:4">
      <c r="B55" s="53"/>
      <c r="C55" s="53"/>
      <c r="D55" s="54"/>
    </row>
    <row r="56" spans="1:4" ht="13.8">
      <c r="A56" s="6"/>
      <c r="B56" s="53"/>
      <c r="C56" s="53"/>
      <c r="D56" s="54"/>
    </row>
    <row r="57" spans="1:4" ht="13.8">
      <c r="A57" s="6"/>
      <c r="B57" s="53"/>
      <c r="C57" s="53"/>
      <c r="D57" s="54"/>
    </row>
    <row r="58" spans="1:4" ht="13.8">
      <c r="A58" s="6"/>
      <c r="B58" s="53"/>
      <c r="C58" s="53"/>
      <c r="D58" s="54"/>
    </row>
    <row r="59" spans="1:4" ht="13.8">
      <c r="A59" s="6"/>
      <c r="B59" s="53"/>
      <c r="C59" s="53"/>
      <c r="D59" s="54"/>
    </row>
    <row r="60" spans="1:4" ht="13.8">
      <c r="A60" s="6"/>
      <c r="B60" s="53"/>
      <c r="C60" s="53"/>
      <c r="D60" s="54"/>
    </row>
    <row r="61" spans="1:4" ht="13.8">
      <c r="A61" s="6"/>
      <c r="B61" s="53"/>
      <c r="C61" s="53"/>
      <c r="D61" s="54"/>
    </row>
    <row r="62" spans="1:4" ht="13.8">
      <c r="A62" s="6"/>
      <c r="B62" s="53"/>
      <c r="C62" s="53"/>
      <c r="D62" s="54"/>
    </row>
    <row r="63" spans="1:4" ht="13.8">
      <c r="A63" s="6"/>
      <c r="B63" s="53"/>
      <c r="C63" s="53"/>
      <c r="D63" s="54"/>
    </row>
    <row r="64" spans="1:4" ht="13.8">
      <c r="A64" s="6"/>
      <c r="B64" s="53"/>
      <c r="C64" s="53"/>
      <c r="D64" s="54"/>
    </row>
    <row r="65" spans="1:4" ht="13.8">
      <c r="A65" s="6"/>
      <c r="B65" s="53"/>
      <c r="C65" s="53"/>
      <c r="D65" s="54"/>
    </row>
    <row r="66" spans="1:4" ht="13.8">
      <c r="A66" s="6"/>
      <c r="B66" s="53"/>
      <c r="C66" s="53"/>
      <c r="D66" s="54"/>
    </row>
    <row r="67" spans="1:4">
      <c r="B67" s="53"/>
      <c r="C67" s="53"/>
      <c r="D67" s="54"/>
    </row>
    <row r="68" spans="1:4">
      <c r="B68" s="53"/>
      <c r="C68" s="53"/>
      <c r="D68" s="54"/>
    </row>
    <row r="69" spans="1:4">
      <c r="B69" s="53"/>
      <c r="C69" s="53"/>
      <c r="D69" s="54"/>
    </row>
    <row r="70" spans="1:4">
      <c r="B70" s="53"/>
      <c r="C70" s="53"/>
      <c r="D70" s="54"/>
    </row>
    <row r="71" spans="1:4">
      <c r="B71" s="53"/>
      <c r="C71" s="53"/>
      <c r="D71" s="54"/>
    </row>
    <row r="72" spans="1:4">
      <c r="B72" s="53"/>
      <c r="C72" s="53"/>
      <c r="D72" s="54"/>
    </row>
    <row r="73" spans="1:4">
      <c r="B73" s="53"/>
      <c r="C73" s="53"/>
      <c r="D73" s="54"/>
    </row>
    <row r="74" spans="1:4" ht="13.8">
      <c r="A74" s="6"/>
      <c r="B74" s="53"/>
      <c r="C74" s="53"/>
      <c r="D74" s="54"/>
    </row>
    <row r="75" spans="1:4" ht="13.8">
      <c r="A75" s="6"/>
      <c r="B75" s="53"/>
      <c r="C75" s="53"/>
      <c r="D75" s="54"/>
    </row>
    <row r="76" spans="1:4" ht="13.8">
      <c r="A76" s="6"/>
      <c r="B76" s="53"/>
      <c r="C76" s="53"/>
      <c r="D76" s="54"/>
    </row>
    <row r="77" spans="1:4" ht="13.8">
      <c r="A77" s="6"/>
      <c r="B77" s="53"/>
      <c r="C77" s="53"/>
      <c r="D77" s="54"/>
    </row>
    <row r="78" spans="1:4" ht="13.8">
      <c r="A78" s="6"/>
      <c r="B78" s="53"/>
      <c r="C78" s="53"/>
      <c r="D78" s="54"/>
    </row>
    <row r="79" spans="1:4" ht="13.8">
      <c r="A79" s="6"/>
      <c r="B79" s="53"/>
      <c r="C79" s="53"/>
      <c r="D79" s="54"/>
    </row>
    <row r="80" spans="1:4" ht="13.8">
      <c r="A80" s="6"/>
      <c r="B80" s="53"/>
      <c r="C80" s="53"/>
      <c r="D80" s="54"/>
    </row>
    <row r="81" spans="1:4" ht="13.8">
      <c r="A81" s="6"/>
      <c r="B81" s="53"/>
      <c r="C81" s="53"/>
      <c r="D81" s="54"/>
    </row>
    <row r="82" spans="1:4" ht="13.8">
      <c r="A82" s="6"/>
      <c r="B82" s="53"/>
      <c r="C82" s="53"/>
      <c r="D82" s="54"/>
    </row>
    <row r="83" spans="1:4" ht="13.8">
      <c r="A83" s="6"/>
      <c r="B83" s="53"/>
      <c r="C83" s="53"/>
      <c r="D83" s="54"/>
    </row>
    <row r="84" spans="1:4" ht="13.8">
      <c r="A84" s="6"/>
      <c r="B84" s="53"/>
      <c r="C84" s="53"/>
      <c r="D84" s="54"/>
    </row>
    <row r="85" spans="1:4">
      <c r="B85" s="53"/>
      <c r="C85" s="53"/>
      <c r="D85" s="54"/>
    </row>
    <row r="86" spans="1:4">
      <c r="B86" s="53"/>
      <c r="C86" s="53"/>
      <c r="D86" s="54"/>
    </row>
    <row r="87" spans="1:4">
      <c r="B87" s="53"/>
      <c r="C87" s="53"/>
      <c r="D87" s="54"/>
    </row>
    <row r="88" spans="1:4">
      <c r="B88" s="53"/>
      <c r="C88" s="53"/>
      <c r="D88" s="54"/>
    </row>
    <row r="89" spans="1:4">
      <c r="B89" s="53"/>
      <c r="C89" s="53"/>
      <c r="D89" s="54"/>
    </row>
    <row r="90" spans="1:4">
      <c r="B90" s="53"/>
      <c r="C90" s="53"/>
      <c r="D90" s="54"/>
    </row>
    <row r="91" spans="1:4">
      <c r="B91" s="53"/>
      <c r="C91" s="53"/>
      <c r="D91" s="54"/>
    </row>
    <row r="92" spans="1:4">
      <c r="B92" s="53"/>
      <c r="C92" s="53"/>
      <c r="D92" s="54"/>
    </row>
    <row r="93" spans="1:4">
      <c r="B93" s="53"/>
      <c r="C93" s="53"/>
      <c r="D93" s="54"/>
    </row>
    <row r="94" spans="1:4">
      <c r="B94" s="51"/>
      <c r="C94" s="51"/>
      <c r="D94" s="55"/>
    </row>
    <row r="95" spans="1:4">
      <c r="B95" s="51"/>
      <c r="C95" s="51"/>
      <c r="D95" s="55"/>
    </row>
    <row r="96" spans="1:4">
      <c r="B96" s="51"/>
      <c r="C96" s="51"/>
      <c r="D96" s="55"/>
    </row>
    <row r="97" spans="2:4">
      <c r="B97" s="51"/>
      <c r="C97" s="51"/>
      <c r="D97" s="55"/>
    </row>
    <row r="98" spans="2:4">
      <c r="B98" s="51"/>
      <c r="C98" s="51"/>
      <c r="D98" s="55"/>
    </row>
    <row r="99" spans="2:4">
      <c r="B99" s="51"/>
      <c r="C99" s="51"/>
      <c r="D99" s="55"/>
    </row>
    <row r="100" spans="2:4">
      <c r="B100" s="51"/>
      <c r="C100" s="51"/>
      <c r="D100" s="55"/>
    </row>
    <row r="101" spans="2:4">
      <c r="B101" s="51"/>
      <c r="C101" s="51"/>
      <c r="D101" s="55"/>
    </row>
    <row r="102" spans="2:4">
      <c r="B102" s="51"/>
      <c r="C102" s="51"/>
      <c r="D102" s="55"/>
    </row>
    <row r="103" spans="2:4">
      <c r="B103" s="51"/>
      <c r="C103" s="51"/>
      <c r="D103" s="55"/>
    </row>
    <row r="104" spans="2:4">
      <c r="B104" s="51"/>
      <c r="C104" s="51"/>
      <c r="D104" s="55"/>
    </row>
    <row r="105" spans="2:4">
      <c r="B105" s="51"/>
      <c r="C105" s="51"/>
      <c r="D105" s="55"/>
    </row>
    <row r="106" spans="2:4">
      <c r="B106" s="51"/>
      <c r="C106" s="51"/>
      <c r="D106" s="55"/>
    </row>
    <row r="107" spans="2:4">
      <c r="B107" s="51"/>
      <c r="C107" s="51"/>
      <c r="D107" s="55"/>
    </row>
    <row r="108" spans="2:4">
      <c r="B108" s="51"/>
      <c r="C108" s="51"/>
      <c r="D108" s="55"/>
    </row>
    <row r="109" spans="2:4">
      <c r="B109" s="51"/>
      <c r="C109" s="51"/>
      <c r="D109" s="55"/>
    </row>
    <row r="110" spans="2:4">
      <c r="B110" s="51"/>
      <c r="C110" s="51"/>
      <c r="D110" s="55"/>
    </row>
    <row r="111" spans="2:4">
      <c r="B111" s="51"/>
      <c r="C111" s="51"/>
      <c r="D111" s="55"/>
    </row>
    <row r="112" spans="2:4">
      <c r="B112" s="51"/>
      <c r="C112" s="51"/>
      <c r="D112" s="55"/>
    </row>
    <row r="113" spans="2:4">
      <c r="B113" s="51"/>
      <c r="C113" s="51"/>
      <c r="D113" s="55"/>
    </row>
    <row r="114" spans="2:4">
      <c r="B114" s="51"/>
      <c r="C114" s="51"/>
      <c r="D114" s="55"/>
    </row>
    <row r="115" spans="2:4">
      <c r="B115" s="51"/>
      <c r="C115" s="51"/>
      <c r="D115" s="55"/>
    </row>
    <row r="116" spans="2:4">
      <c r="B116" s="51"/>
      <c r="C116" s="51"/>
      <c r="D116" s="55"/>
    </row>
    <row r="117" spans="2:4">
      <c r="B117" s="51"/>
      <c r="C117" s="51"/>
      <c r="D117" s="55"/>
    </row>
    <row r="118" spans="2:4">
      <c r="B118" s="51"/>
      <c r="C118" s="51"/>
      <c r="D118" s="55"/>
    </row>
    <row r="119" spans="2:4">
      <c r="B119" s="51"/>
      <c r="C119" s="51"/>
      <c r="D119" s="55"/>
    </row>
    <row r="120" spans="2:4">
      <c r="B120" s="51"/>
      <c r="C120" s="51"/>
      <c r="D120" s="55"/>
    </row>
    <row r="121" spans="2:4">
      <c r="B121" s="51"/>
      <c r="C121" s="51"/>
      <c r="D121" s="55"/>
    </row>
    <row r="122" spans="2:4">
      <c r="B122" s="51"/>
      <c r="C122" s="51"/>
      <c r="D122" s="55"/>
    </row>
    <row r="123" spans="2:4">
      <c r="B123" s="51"/>
      <c r="C123" s="51"/>
      <c r="D123" s="55"/>
    </row>
    <row r="124" spans="2:4">
      <c r="B124" s="51"/>
      <c r="C124" s="51"/>
      <c r="D124" s="55"/>
    </row>
    <row r="125" spans="2:4">
      <c r="B125" s="51"/>
      <c r="C125" s="51"/>
      <c r="D125" s="55"/>
    </row>
    <row r="126" spans="2:4">
      <c r="B126" s="51"/>
      <c r="C126" s="51"/>
      <c r="D126" s="55"/>
    </row>
    <row r="127" spans="2:4">
      <c r="B127" s="51"/>
      <c r="C127" s="51"/>
      <c r="D127" s="55"/>
    </row>
    <row r="128" spans="2:4">
      <c r="B128" s="51"/>
      <c r="C128" s="51"/>
      <c r="D128" s="55"/>
    </row>
    <row r="129" spans="2:4">
      <c r="B129" s="51"/>
      <c r="C129" s="51"/>
      <c r="D129" s="55"/>
    </row>
    <row r="130" spans="2:4">
      <c r="B130" s="51"/>
      <c r="C130" s="51"/>
      <c r="D130" s="55"/>
    </row>
    <row r="131" spans="2:4">
      <c r="B131" s="51"/>
      <c r="C131" s="51"/>
      <c r="D131" s="55"/>
    </row>
    <row r="132" spans="2:4">
      <c r="B132" s="51"/>
      <c r="C132" s="51"/>
      <c r="D132" s="55"/>
    </row>
    <row r="133" spans="2:4">
      <c r="B133" s="51"/>
      <c r="C133" s="51"/>
      <c r="D133" s="55"/>
    </row>
    <row r="134" spans="2:4">
      <c r="B134" s="51"/>
      <c r="C134" s="51"/>
      <c r="D134" s="55"/>
    </row>
    <row r="135" spans="2:4">
      <c r="B135" s="51"/>
      <c r="C135" s="51"/>
      <c r="D135" s="55"/>
    </row>
    <row r="136" spans="2:4">
      <c r="B136" s="51"/>
      <c r="C136" s="51"/>
      <c r="D136" s="55"/>
    </row>
    <row r="137" spans="2:4">
      <c r="B137" s="51"/>
      <c r="C137" s="51"/>
      <c r="D137" s="55"/>
    </row>
    <row r="138" spans="2:4">
      <c r="B138" s="51"/>
      <c r="C138" s="51"/>
      <c r="D138" s="55"/>
    </row>
    <row r="139" spans="2:4">
      <c r="B139" s="51"/>
      <c r="C139" s="51"/>
      <c r="D139" s="55"/>
    </row>
    <row r="140" spans="2:4">
      <c r="B140" s="51"/>
      <c r="C140" s="51"/>
      <c r="D140" s="55"/>
    </row>
    <row r="141" spans="2:4">
      <c r="B141" s="51"/>
      <c r="C141" s="51"/>
      <c r="D141" s="55"/>
    </row>
    <row r="142" spans="2:4">
      <c r="B142" s="51"/>
      <c r="C142" s="51"/>
      <c r="D142" s="55"/>
    </row>
    <row r="143" spans="2:4">
      <c r="B143" s="51"/>
      <c r="C143" s="51"/>
      <c r="D143" s="55"/>
    </row>
    <row r="144" spans="2:4">
      <c r="B144" s="51"/>
      <c r="C144" s="51"/>
      <c r="D144" s="55"/>
    </row>
    <row r="145" spans="2:4">
      <c r="B145" s="51"/>
      <c r="C145" s="51"/>
      <c r="D145" s="55"/>
    </row>
    <row r="146" spans="2:4">
      <c r="B146" s="51"/>
      <c r="C146" s="51"/>
      <c r="D146" s="55"/>
    </row>
    <row r="147" spans="2:4">
      <c r="B147" s="51"/>
      <c r="C147" s="51"/>
      <c r="D147" s="55"/>
    </row>
    <row r="148" spans="2:4">
      <c r="B148" s="51"/>
      <c r="C148" s="51"/>
      <c r="D148" s="55"/>
    </row>
    <row r="149" spans="2:4">
      <c r="B149" s="51"/>
      <c r="C149" s="51"/>
      <c r="D149" s="55"/>
    </row>
    <row r="150" spans="2:4">
      <c r="B150" s="51"/>
      <c r="C150" s="51"/>
      <c r="D150" s="55"/>
    </row>
    <row r="151" spans="2:4">
      <c r="B151" s="51"/>
      <c r="C151" s="51"/>
      <c r="D151" s="55"/>
    </row>
    <row r="152" spans="2:4">
      <c r="B152" s="51"/>
      <c r="C152" s="51"/>
      <c r="D152" s="55"/>
    </row>
    <row r="153" spans="2:4">
      <c r="B153" s="51"/>
      <c r="C153" s="51"/>
      <c r="D153" s="55"/>
    </row>
    <row r="154" spans="2:4">
      <c r="B154" s="51"/>
      <c r="C154" s="51"/>
      <c r="D154" s="55"/>
    </row>
    <row r="155" spans="2:4">
      <c r="B155" s="51"/>
      <c r="C155" s="51"/>
      <c r="D155" s="55"/>
    </row>
    <row r="156" spans="2:4">
      <c r="B156" s="51"/>
      <c r="C156" s="51"/>
      <c r="D156" s="55"/>
    </row>
    <row r="157" spans="2:4">
      <c r="B157" s="51"/>
      <c r="C157" s="51"/>
      <c r="D157" s="55"/>
    </row>
    <row r="158" spans="2:4">
      <c r="B158" s="51"/>
      <c r="C158" s="51"/>
      <c r="D158" s="55"/>
    </row>
    <row r="159" spans="2:4">
      <c r="B159" s="51"/>
      <c r="C159" s="51"/>
      <c r="D159" s="55"/>
    </row>
    <row r="160" spans="2:4">
      <c r="B160" s="51"/>
      <c r="C160" s="51"/>
      <c r="D160" s="55"/>
    </row>
    <row r="161" spans="2:4">
      <c r="B161" s="51"/>
      <c r="C161" s="51"/>
      <c r="D161" s="55"/>
    </row>
    <row r="162" spans="2:4">
      <c r="B162" s="51"/>
      <c r="C162" s="51"/>
      <c r="D162" s="55"/>
    </row>
    <row r="163" spans="2:4">
      <c r="B163" s="51"/>
      <c r="C163" s="51"/>
      <c r="D163" s="55"/>
    </row>
    <row r="164" spans="2:4">
      <c r="B164" s="51"/>
      <c r="C164" s="51"/>
      <c r="D164" s="55"/>
    </row>
    <row r="165" spans="2:4">
      <c r="B165" s="51"/>
      <c r="C165" s="51"/>
      <c r="D165" s="55"/>
    </row>
    <row r="166" spans="2:4">
      <c r="B166" s="51"/>
      <c r="C166" s="51"/>
      <c r="D166" s="55"/>
    </row>
    <row r="167" spans="2:4">
      <c r="B167" s="51"/>
      <c r="C167" s="51"/>
      <c r="D167" s="55"/>
    </row>
    <row r="168" spans="2:4">
      <c r="B168" s="51"/>
      <c r="C168" s="51"/>
      <c r="D168" s="55"/>
    </row>
    <row r="169" spans="2:4">
      <c r="B169" s="51"/>
      <c r="C169" s="51"/>
      <c r="D169" s="55"/>
    </row>
    <row r="170" spans="2:4">
      <c r="B170" s="51"/>
      <c r="C170" s="51"/>
      <c r="D170" s="55"/>
    </row>
    <row r="171" spans="2:4">
      <c r="B171" s="51"/>
      <c r="C171" s="51"/>
      <c r="D171" s="55"/>
    </row>
    <row r="172" spans="2:4">
      <c r="B172" s="51"/>
      <c r="C172" s="51"/>
      <c r="D172" s="55"/>
    </row>
    <row r="173" spans="2:4">
      <c r="B173" s="51"/>
      <c r="C173" s="51"/>
      <c r="D173" s="55"/>
    </row>
    <row r="174" spans="2:4">
      <c r="B174" s="51"/>
      <c r="C174" s="51"/>
      <c r="D174" s="55"/>
    </row>
    <row r="175" spans="2:4">
      <c r="B175" s="51"/>
      <c r="C175" s="51"/>
      <c r="D175" s="55"/>
    </row>
    <row r="208" spans="1:1">
      <c r="A208" s="8"/>
    </row>
    <row r="209" spans="1:1">
      <c r="A209" s="8"/>
    </row>
    <row r="210" spans="1:1">
      <c r="A210" s="8"/>
    </row>
    <row r="211" spans="1:1">
      <c r="A211" s="8"/>
    </row>
    <row r="212" spans="1:1">
      <c r="A212" s="8"/>
    </row>
    <row r="213" spans="1:1">
      <c r="A213" s="8"/>
    </row>
  </sheetData>
  <sheetProtection algorithmName="SHA-512" hashValue="mrpeZGUgGUB1FNQM+hkeR+tzS8/lhqUBaRLdSFqc0sNAJaVGQA5GOsTCMuKIbNo4IDu+/UCH5i6muLs4Ehx5iw==" saltValue="rOP+GGKjdU89gUFQT/FzDQ==" spinCount="100000" sheet="1" objects="1" scenarios="1"/>
  <mergeCells count="8">
    <mergeCell ref="B6:D6"/>
    <mergeCell ref="B45:D45"/>
    <mergeCell ref="B25:D25"/>
    <mergeCell ref="B42:D42"/>
    <mergeCell ref="B30:D30"/>
    <mergeCell ref="B19:D19"/>
    <mergeCell ref="B9:D9"/>
    <mergeCell ref="B38:D38"/>
  </mergeCells>
  <phoneticPr fontId="62" type="noConversion"/>
  <hyperlinks>
    <hyperlink ref="B9" location="'Air Quality'!A1" display="Air Quality " xr:uid="{ABE9983C-824C-4D85-ACA3-A3365B7AD450}"/>
    <hyperlink ref="B19" location="'Biodiversity &amp; Reclamation'!A1" display="Biodiversity and Reclamation" xr:uid="{674AA718-5319-4E23-8C11-BF86BE251B8D}"/>
    <hyperlink ref="B30" location="'Climate Change'!A1" display="Climate Change" xr:uid="{DD9DC277-C8E1-4CB1-AEC6-4345A9DCDB47}"/>
    <hyperlink ref="B25" location="'Responsible Production &amp; Waste'!A1" display="Responsible Production &amp; Waste" xr:uid="{9349D281-9A85-4BBC-B586-CF2544627586}"/>
    <hyperlink ref="B42" location="Tailings!A1" display="Tailings  " xr:uid="{ED655DD5-E065-4429-80A1-3182AF5EE649}"/>
    <hyperlink ref="B45" location="'Water Stewardship'!A1" display="Water Stewardship " xr:uid="{7ACABB8F-9F29-4BE7-A12B-4086606BCA85}"/>
    <hyperlink ref="B19:D19" location="Biodiversity!A1" display="Biodiversity" xr:uid="{A2EA29C7-0C5C-4E77-9193-D7265C8AA5AA}"/>
    <hyperlink ref="B25:D25" location="'Circularity &amp; Waste'!A1" display="Circularity &amp; Waste" xr:uid="{10E9A045-141D-4B50-8AF1-C2F4720B1372}"/>
    <hyperlink ref="B9:D9" location="'Air Emissions'!A1" display="Air Emissions" xr:uid="{334D9F4A-3CAA-4864-8638-C242AFB15CFB}"/>
    <hyperlink ref="B38" location="Tailings!A1" display="Tailings  " xr:uid="{A991B120-0FC1-4CF8-86C7-4ECC984559E4}"/>
    <hyperlink ref="B38:D38" location="'Mine Closure'!A1" display="Mine Closure" xr:uid="{04481A15-FCBC-42C5-BD1C-945C51B36F19}"/>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04AE-86DD-4B5C-831A-506CBFEBEB95}">
  <sheetPr codeName="Sheet3">
    <tabColor rgb="FFAAE5E3"/>
  </sheetPr>
  <dimension ref="A1:N151"/>
  <sheetViews>
    <sheetView showGridLines="0" zoomScaleNormal="100" workbookViewId="0"/>
  </sheetViews>
  <sheetFormatPr defaultColWidth="8.5546875" defaultRowHeight="15" customHeight="1"/>
  <cols>
    <col min="1" max="1" width="1.6640625" customWidth="1"/>
    <col min="2" max="2" width="24.109375" style="18" customWidth="1"/>
    <col min="3" max="4" width="16.5546875" style="18" customWidth="1"/>
    <col min="5" max="16" width="15.5546875" style="18" customWidth="1"/>
    <col min="17" max="16384" width="8.5546875" style="18"/>
  </cols>
  <sheetData>
    <row r="1" spans="2:14" customFormat="1" ht="55.95" customHeight="1">
      <c r="B1" t="e" vm="1">
        <v>#VALUE!</v>
      </c>
    </row>
    <row r="2" spans="2:14" customFormat="1" ht="15.6" customHeight="1">
      <c r="B2" s="1158" t="s">
        <v>18</v>
      </c>
      <c r="C2" s="1158"/>
      <c r="D2" s="1158"/>
      <c r="E2" s="1158"/>
      <c r="F2" s="1158"/>
      <c r="G2" s="1158"/>
      <c r="H2" s="1158"/>
      <c r="I2" s="1158"/>
      <c r="J2" s="1158"/>
    </row>
    <row r="3" spans="2:14" customFormat="1" ht="11.4" customHeight="1" thickBot="1">
      <c r="B3" s="587"/>
      <c r="C3" s="587"/>
      <c r="D3" s="587"/>
      <c r="E3" s="587"/>
      <c r="F3" s="587"/>
      <c r="G3" s="587"/>
    </row>
    <row r="4" spans="2:14" ht="21" customHeight="1" thickTop="1" thickBot="1">
      <c r="B4" s="1144" t="s">
        <v>149</v>
      </c>
      <c r="C4" s="1144"/>
      <c r="D4" s="1144"/>
      <c r="E4" s="1144"/>
      <c r="F4" s="1144"/>
      <c r="G4" s="1144"/>
    </row>
    <row r="5" spans="2:14" ht="11.25" customHeight="1" thickTop="1">
      <c r="B5" s="141"/>
      <c r="C5" s="141"/>
      <c r="D5" s="141"/>
      <c r="E5" s="141"/>
      <c r="F5" s="141"/>
      <c r="G5" s="141"/>
    </row>
    <row r="6" spans="2:14" customFormat="1" ht="25.2" customHeight="1">
      <c r="B6" s="1157" t="s">
        <v>150</v>
      </c>
      <c r="C6" s="1157"/>
      <c r="D6" s="1157"/>
      <c r="E6" s="1157"/>
      <c r="F6" s="1157"/>
      <c r="G6" s="1157"/>
      <c r="H6" s="141"/>
      <c r="I6" s="141"/>
      <c r="M6" s="8"/>
    </row>
    <row r="7" spans="2:14" customFormat="1" ht="24" customHeight="1">
      <c r="B7" s="1157" t="s">
        <v>151</v>
      </c>
      <c r="C7" s="1157"/>
      <c r="D7" s="1157"/>
      <c r="E7" s="1157"/>
      <c r="F7" s="1157"/>
      <c r="G7" s="1157"/>
      <c r="H7" s="141"/>
      <c r="I7" s="141"/>
      <c r="M7" s="8"/>
    </row>
    <row r="8" spans="2:14" customFormat="1" ht="9.6" customHeight="1">
      <c r="B8" s="141"/>
      <c r="C8" s="141"/>
      <c r="D8" s="141"/>
      <c r="E8" s="141"/>
      <c r="F8" s="141"/>
      <c r="G8" s="141"/>
      <c r="H8" s="141"/>
      <c r="I8" s="141"/>
      <c r="J8" s="141"/>
      <c r="N8" s="8"/>
    </row>
    <row r="9" spans="2:14" ht="15.6">
      <c r="B9" s="1166" t="s">
        <v>152</v>
      </c>
      <c r="C9" s="1166"/>
      <c r="D9" s="1166"/>
      <c r="E9" s="1166"/>
      <c r="F9" s="1166"/>
      <c r="G9" s="1166"/>
      <c r="H9" s="1166"/>
    </row>
    <row r="10" spans="2:14" ht="14.4" customHeight="1">
      <c r="B10" s="588" t="s">
        <v>153</v>
      </c>
      <c r="C10" s="589">
        <v>2024</v>
      </c>
      <c r="D10" s="590">
        <v>2023</v>
      </c>
      <c r="E10" s="590">
        <v>2022</v>
      </c>
      <c r="F10" s="591">
        <v>2021</v>
      </c>
      <c r="G10" s="595">
        <v>2020</v>
      </c>
      <c r="H10" s="231"/>
    </row>
    <row r="11" spans="2:14" ht="14.4" customHeight="1">
      <c r="B11" s="202" t="s">
        <v>154</v>
      </c>
      <c r="C11" s="330">
        <v>0.37</v>
      </c>
      <c r="D11" s="156">
        <v>0.40799999999999997</v>
      </c>
      <c r="E11" s="103">
        <v>0.38</v>
      </c>
      <c r="F11" s="93">
        <v>0.39500000000000002</v>
      </c>
      <c r="G11" s="886">
        <v>1.51</v>
      </c>
      <c r="H11" s="231"/>
    </row>
    <row r="12" spans="2:14" ht="14.4" customHeight="1">
      <c r="B12" s="202" t="s">
        <v>155</v>
      </c>
      <c r="C12" s="330">
        <v>0.63</v>
      </c>
      <c r="D12" s="109">
        <v>1.7010000000000001</v>
      </c>
      <c r="E12" s="62">
        <v>1.57</v>
      </c>
      <c r="F12" s="93">
        <v>1.706</v>
      </c>
      <c r="G12" s="886">
        <v>1.29</v>
      </c>
      <c r="H12" s="231"/>
    </row>
    <row r="13" spans="2:14" ht="14.4">
      <c r="B13" s="202" t="s">
        <v>156</v>
      </c>
      <c r="C13" s="330">
        <v>0.93</v>
      </c>
      <c r="D13" s="156">
        <v>2.101</v>
      </c>
      <c r="E13" s="62">
        <v>7.86</v>
      </c>
      <c r="F13" s="60">
        <v>3.6349999999999998</v>
      </c>
      <c r="G13" s="886">
        <v>6.45</v>
      </c>
      <c r="H13" s="231"/>
    </row>
    <row r="14" spans="2:14" ht="14.4">
      <c r="B14" s="202" t="s">
        <v>157</v>
      </c>
      <c r="C14" s="330">
        <v>1.33</v>
      </c>
      <c r="D14" s="156">
        <v>1.5720000000000001</v>
      </c>
      <c r="E14" s="62">
        <v>1.67</v>
      </c>
      <c r="F14" s="60">
        <v>1.968</v>
      </c>
      <c r="G14" s="886">
        <v>1.51</v>
      </c>
      <c r="H14" s="231"/>
    </row>
    <row r="15" spans="2:14" ht="14.4">
      <c r="B15" s="202" t="s">
        <v>158</v>
      </c>
      <c r="C15" s="330">
        <v>1636</v>
      </c>
      <c r="D15" s="101">
        <v>1916.1</v>
      </c>
      <c r="E15" s="157">
        <v>2401.6999999999998</v>
      </c>
      <c r="F15" s="95">
        <v>3078</v>
      </c>
      <c r="G15" s="890">
        <v>3783.5</v>
      </c>
      <c r="H15" s="231"/>
    </row>
    <row r="16" spans="2:14" ht="14.4" customHeight="1">
      <c r="B16" s="699" t="s">
        <v>159</v>
      </c>
      <c r="C16" s="818">
        <v>1639</v>
      </c>
      <c r="D16" s="703">
        <f>SUM(D11:D15)</f>
        <v>1921.8819999999998</v>
      </c>
      <c r="E16" s="703">
        <f t="shared" ref="E16:G16" si="0">SUM(E11:E15)</f>
        <v>2413.1799999999998</v>
      </c>
      <c r="F16" s="703">
        <f t="shared" si="0"/>
        <v>3085.7040000000002</v>
      </c>
      <c r="G16" s="889">
        <f t="shared" si="0"/>
        <v>3794.26</v>
      </c>
      <c r="H16" s="231"/>
      <c r="I16" s="817"/>
    </row>
    <row r="17" spans="1:12" ht="12.6" customHeight="1">
      <c r="B17" s="1168"/>
      <c r="C17" s="1168"/>
      <c r="D17" s="1168"/>
      <c r="E17" s="1168"/>
      <c r="F17" s="1168"/>
      <c r="G17" s="1168"/>
      <c r="H17" s="1168"/>
      <c r="I17" s="1168"/>
      <c r="J17" s="1168"/>
      <c r="K17" s="1168"/>
      <c r="L17" s="1168"/>
    </row>
    <row r="18" spans="1:12" ht="17.850000000000001" customHeight="1">
      <c r="A18" s="6"/>
      <c r="B18" s="1166" t="s">
        <v>160</v>
      </c>
      <c r="C18" s="1166"/>
      <c r="D18" s="1166"/>
      <c r="E18" s="1166"/>
      <c r="F18" s="1166"/>
      <c r="G18" s="1166"/>
      <c r="H18" s="1166"/>
      <c r="I18" s="137"/>
      <c r="J18" s="137"/>
      <c r="K18" s="137"/>
      <c r="L18" s="137"/>
    </row>
    <row r="19" spans="1:12" ht="12.6" customHeight="1">
      <c r="A19" s="6"/>
      <c r="B19" s="592">
        <v>2024</v>
      </c>
      <c r="C19" s="593">
        <v>2023</v>
      </c>
      <c r="D19" s="594">
        <v>2022</v>
      </c>
      <c r="E19" s="137"/>
      <c r="F19" s="137"/>
      <c r="G19" s="137"/>
    </row>
    <row r="20" spans="1:12" ht="12.6" customHeight="1">
      <c r="A20" s="6"/>
      <c r="B20" s="280">
        <v>2980</v>
      </c>
      <c r="C20" s="334">
        <v>4230</v>
      </c>
      <c r="D20" s="335">
        <v>3273</v>
      </c>
      <c r="E20" s="137"/>
      <c r="F20" s="137"/>
      <c r="G20" s="137"/>
    </row>
    <row r="21" spans="1:12" ht="17.399999999999999" customHeight="1">
      <c r="B21" s="28"/>
      <c r="C21" s="28"/>
      <c r="D21" s="28"/>
      <c r="E21" s="138"/>
      <c r="F21" s="138"/>
      <c r="G21" s="138"/>
      <c r="H21" s="138"/>
    </row>
    <row r="22" spans="1:12" ht="16.2" thickBot="1">
      <c r="B22" s="1167" t="s">
        <v>161</v>
      </c>
      <c r="C22" s="1167"/>
      <c r="D22" s="1167"/>
      <c r="E22" s="1167"/>
      <c r="F22" s="1167"/>
      <c r="G22" s="1167"/>
      <c r="H22" s="1167"/>
    </row>
    <row r="23" spans="1:12" ht="13.95" customHeight="1">
      <c r="B23" s="588" t="s">
        <v>153</v>
      </c>
      <c r="C23" s="589">
        <v>2024</v>
      </c>
      <c r="D23" s="590">
        <v>2023</v>
      </c>
      <c r="E23" s="590">
        <v>2022</v>
      </c>
      <c r="F23" s="591">
        <v>2021</v>
      </c>
      <c r="G23" s="595">
        <v>2020</v>
      </c>
    </row>
    <row r="24" spans="1:12" ht="13.95" customHeight="1">
      <c r="B24" s="202" t="s">
        <v>154</v>
      </c>
      <c r="C24" s="1164" t="s">
        <v>162</v>
      </c>
      <c r="D24" s="89" t="s">
        <v>163</v>
      </c>
      <c r="E24" s="162" t="s">
        <v>163</v>
      </c>
      <c r="F24" s="89" t="s">
        <v>163</v>
      </c>
      <c r="G24" s="332" t="s">
        <v>163</v>
      </c>
    </row>
    <row r="25" spans="1:12" ht="13.95" customHeight="1">
      <c r="B25" s="202" t="s">
        <v>164</v>
      </c>
      <c r="C25" s="1164"/>
      <c r="D25" s="92">
        <v>175.6</v>
      </c>
      <c r="E25" s="163">
        <v>225.78</v>
      </c>
      <c r="F25" s="60">
        <v>266.7</v>
      </c>
      <c r="G25" s="886">
        <v>317.89999999999998</v>
      </c>
    </row>
    <row r="26" spans="1:12" ht="13.95" customHeight="1">
      <c r="B26" s="202" t="s">
        <v>156</v>
      </c>
      <c r="C26" s="1164"/>
      <c r="D26" s="88" t="s">
        <v>163</v>
      </c>
      <c r="E26" s="164" t="s">
        <v>163</v>
      </c>
      <c r="F26" s="89" t="s">
        <v>163</v>
      </c>
      <c r="G26" s="331" t="s">
        <v>163</v>
      </c>
    </row>
    <row r="27" spans="1:12" ht="13.95" customHeight="1">
      <c r="B27" s="202" t="s">
        <v>157</v>
      </c>
      <c r="C27" s="1164"/>
      <c r="D27" s="232">
        <v>2384.5</v>
      </c>
      <c r="E27" s="164" t="s">
        <v>163</v>
      </c>
      <c r="F27" s="89" t="s">
        <v>163</v>
      </c>
      <c r="G27" s="331" t="s">
        <v>163</v>
      </c>
    </row>
    <row r="28" spans="1:12" ht="13.95" customHeight="1">
      <c r="B28" s="202" t="s">
        <v>158</v>
      </c>
      <c r="C28" s="1164"/>
      <c r="D28" s="92">
        <v>453.05</v>
      </c>
      <c r="E28" s="163">
        <v>391.19</v>
      </c>
      <c r="F28" s="60">
        <v>498.17</v>
      </c>
      <c r="G28" s="886">
        <v>520.25</v>
      </c>
    </row>
    <row r="29" spans="1:12" ht="13.95" customHeight="1" thickBot="1">
      <c r="B29" s="699" t="s">
        <v>159</v>
      </c>
      <c r="C29" s="1165"/>
      <c r="D29" s="703">
        <f>SUM(D24:D28)</f>
        <v>3013.15</v>
      </c>
      <c r="E29" s="703">
        <f t="shared" ref="E29:G29" si="1">SUM(E24:E28)</f>
        <v>616.97</v>
      </c>
      <c r="F29" s="703">
        <f t="shared" si="1"/>
        <v>764.87</v>
      </c>
      <c r="G29" s="889">
        <f t="shared" si="1"/>
        <v>838.15</v>
      </c>
    </row>
    <row r="30" spans="1:12" ht="14.4">
      <c r="B30" s="28"/>
      <c r="C30" s="28"/>
      <c r="D30" s="28"/>
      <c r="E30" s="28"/>
      <c r="F30" s="28"/>
      <c r="G30" s="28"/>
    </row>
    <row r="31" spans="1:12" ht="16.8" thickBot="1">
      <c r="B31" s="1162" t="s">
        <v>165</v>
      </c>
      <c r="C31" s="1162"/>
      <c r="D31" s="1162"/>
      <c r="E31" s="1162"/>
      <c r="F31" s="1162"/>
      <c r="G31" s="1162"/>
      <c r="H31" s="1162"/>
    </row>
    <row r="32" spans="1:12" ht="14.4" customHeight="1">
      <c r="B32" s="588" t="s">
        <v>153</v>
      </c>
      <c r="C32" s="589">
        <v>2024</v>
      </c>
      <c r="D32" s="590">
        <v>2023</v>
      </c>
      <c r="E32" s="590">
        <v>2022</v>
      </c>
      <c r="F32" s="591">
        <v>2021</v>
      </c>
      <c r="G32" s="595">
        <v>2020</v>
      </c>
    </row>
    <row r="33" spans="1:8" ht="14.4" customHeight="1">
      <c r="B33" s="202" t="s">
        <v>154</v>
      </c>
      <c r="C33" s="1164" t="s">
        <v>162</v>
      </c>
      <c r="D33" s="89" t="s">
        <v>163</v>
      </c>
      <c r="E33" s="162" t="s">
        <v>163</v>
      </c>
      <c r="F33" s="89" t="s">
        <v>163</v>
      </c>
      <c r="G33" s="332" t="s">
        <v>163</v>
      </c>
      <c r="H33" s="19"/>
    </row>
    <row r="34" spans="1:8" ht="14.4" customHeight="1">
      <c r="B34" s="202" t="s">
        <v>164</v>
      </c>
      <c r="C34" s="1164"/>
      <c r="D34" s="131">
        <v>707.8</v>
      </c>
      <c r="E34" s="131">
        <v>917.17</v>
      </c>
      <c r="F34" s="131">
        <v>1088.3</v>
      </c>
      <c r="G34" s="888">
        <v>1305.9000000000001</v>
      </c>
    </row>
    <row r="35" spans="1:8" ht="14.4" customHeight="1">
      <c r="B35" s="202" t="s">
        <v>156</v>
      </c>
      <c r="C35" s="1164"/>
      <c r="D35" s="88" t="s">
        <v>163</v>
      </c>
      <c r="E35" s="164" t="s">
        <v>163</v>
      </c>
      <c r="F35" s="89" t="s">
        <v>163</v>
      </c>
      <c r="G35" s="331" t="s">
        <v>163</v>
      </c>
    </row>
    <row r="36" spans="1:8" ht="14.4" customHeight="1">
      <c r="A36" s="6"/>
      <c r="B36" s="202" t="s">
        <v>157</v>
      </c>
      <c r="C36" s="1164"/>
      <c r="D36" s="89" t="s">
        <v>163</v>
      </c>
      <c r="E36" s="89" t="s">
        <v>163</v>
      </c>
      <c r="F36" s="89" t="s">
        <v>163</v>
      </c>
      <c r="G36" s="332" t="s">
        <v>163</v>
      </c>
    </row>
    <row r="37" spans="1:8" ht="14.4" customHeight="1">
      <c r="A37" s="6"/>
      <c r="B37" s="202" t="s">
        <v>158</v>
      </c>
      <c r="C37" s="1164"/>
      <c r="D37" s="131">
        <v>83.88</v>
      </c>
      <c r="E37" s="131">
        <v>73.900000000000006</v>
      </c>
      <c r="F37" s="131">
        <v>81.03</v>
      </c>
      <c r="G37" s="888">
        <v>81.069999999999993</v>
      </c>
    </row>
    <row r="38" spans="1:8" ht="14.4" customHeight="1" thickBot="1">
      <c r="A38" s="6"/>
      <c r="B38" s="699" t="s">
        <v>159</v>
      </c>
      <c r="C38" s="1165"/>
      <c r="D38" s="703">
        <f>SUM(D33:D37)</f>
        <v>791.68</v>
      </c>
      <c r="E38" s="703">
        <f t="shared" ref="E38:G38" si="2">SUM(E33:E37)</f>
        <v>991.06999999999994</v>
      </c>
      <c r="F38" s="703">
        <f t="shared" si="2"/>
        <v>1169.33</v>
      </c>
      <c r="G38" s="889">
        <f t="shared" si="2"/>
        <v>1386.97</v>
      </c>
    </row>
    <row r="39" spans="1:8" ht="14.4">
      <c r="B39" s="20"/>
      <c r="C39" s="20"/>
      <c r="D39" s="20"/>
      <c r="E39" s="20"/>
    </row>
    <row r="40" spans="1:8" ht="16.8" thickBot="1">
      <c r="B40" s="1161" t="s">
        <v>166</v>
      </c>
      <c r="C40" s="1161"/>
      <c r="D40" s="1161"/>
      <c r="E40" s="1161"/>
      <c r="F40" s="1161"/>
      <c r="G40" s="1161"/>
      <c r="H40" s="1161"/>
    </row>
    <row r="41" spans="1:8" ht="13.95" customHeight="1">
      <c r="B41" s="588" t="s">
        <v>153</v>
      </c>
      <c r="C41" s="589">
        <v>2024</v>
      </c>
      <c r="D41" s="590">
        <v>2023</v>
      </c>
      <c r="E41" s="590">
        <v>2022</v>
      </c>
      <c r="F41" s="591">
        <v>2021</v>
      </c>
      <c r="G41" s="595">
        <v>2020</v>
      </c>
    </row>
    <row r="42" spans="1:8" ht="13.95" customHeight="1">
      <c r="B42" s="202" t="s">
        <v>154</v>
      </c>
      <c r="C42" s="1164" t="s">
        <v>162</v>
      </c>
      <c r="D42" s="89" t="s">
        <v>163</v>
      </c>
      <c r="E42" s="162" t="s">
        <v>163</v>
      </c>
      <c r="F42" s="89" t="s">
        <v>163</v>
      </c>
      <c r="G42" s="332" t="s">
        <v>163</v>
      </c>
    </row>
    <row r="43" spans="1:8" ht="13.95" customHeight="1">
      <c r="B43" s="202" t="s">
        <v>164</v>
      </c>
      <c r="C43" s="1164"/>
      <c r="D43" s="92">
        <v>45.9</v>
      </c>
      <c r="E43" s="60">
        <v>56.4</v>
      </c>
      <c r="F43" s="60">
        <v>67.900000000000006</v>
      </c>
      <c r="G43" s="192">
        <v>75.2</v>
      </c>
    </row>
    <row r="44" spans="1:8" ht="13.95" customHeight="1">
      <c r="A44" s="6"/>
      <c r="B44" s="202" t="s">
        <v>156</v>
      </c>
      <c r="C44" s="1164"/>
      <c r="D44" s="88" t="s">
        <v>163</v>
      </c>
      <c r="E44" s="164" t="s">
        <v>163</v>
      </c>
      <c r="F44" s="89" t="s">
        <v>163</v>
      </c>
      <c r="G44" s="331" t="s">
        <v>163</v>
      </c>
    </row>
    <row r="45" spans="1:8" ht="13.95" customHeight="1">
      <c r="A45" s="6"/>
      <c r="B45" s="202" t="s">
        <v>157</v>
      </c>
      <c r="C45" s="1164"/>
      <c r="D45" s="222">
        <v>139.5</v>
      </c>
      <c r="E45" s="88" t="s">
        <v>163</v>
      </c>
      <c r="F45" s="89" t="s">
        <v>163</v>
      </c>
      <c r="G45" s="332" t="s">
        <v>163</v>
      </c>
    </row>
    <row r="46" spans="1:8" ht="13.95" customHeight="1">
      <c r="A46" s="6"/>
      <c r="B46" s="202" t="s">
        <v>158</v>
      </c>
      <c r="C46" s="1164"/>
      <c r="D46" s="92">
        <v>12.52</v>
      </c>
      <c r="E46" s="60">
        <v>14.2</v>
      </c>
      <c r="F46" s="60">
        <v>17.641999999999999</v>
      </c>
      <c r="G46" s="192">
        <v>17.5</v>
      </c>
    </row>
    <row r="47" spans="1:8" ht="13.95" customHeight="1" thickBot="1">
      <c r="A47" s="6"/>
      <c r="B47" s="699" t="s">
        <v>159</v>
      </c>
      <c r="C47" s="1165"/>
      <c r="D47" s="700">
        <f>SUM(D42:D46)</f>
        <v>197.92000000000002</v>
      </c>
      <c r="E47" s="700">
        <f t="shared" ref="E47:G47" si="3">SUM(E42:E46)</f>
        <v>70.599999999999994</v>
      </c>
      <c r="F47" s="700">
        <f t="shared" si="3"/>
        <v>85.542000000000002</v>
      </c>
      <c r="G47" s="701">
        <f t="shared" si="3"/>
        <v>92.7</v>
      </c>
    </row>
    <row r="49" spans="2:9" ht="16.8" thickBot="1">
      <c r="B49" s="1163" t="s">
        <v>167</v>
      </c>
      <c r="C49" s="1163"/>
      <c r="D49" s="1163"/>
      <c r="E49" s="1163"/>
      <c r="F49" s="1163"/>
      <c r="G49" s="1163"/>
      <c r="H49" s="1163"/>
    </row>
    <row r="50" spans="2:9" ht="14.4" customHeight="1">
      <c r="B50" s="588" t="s">
        <v>153</v>
      </c>
      <c r="C50" s="589">
        <v>2024</v>
      </c>
      <c r="D50" s="590">
        <v>2023</v>
      </c>
      <c r="E50" s="590">
        <v>2022</v>
      </c>
      <c r="F50" s="591">
        <v>2021</v>
      </c>
      <c r="G50" s="595">
        <v>2020</v>
      </c>
    </row>
    <row r="51" spans="2:9" ht="14.4" customHeight="1">
      <c r="B51" s="202" t="s">
        <v>154</v>
      </c>
      <c r="C51" s="1164" t="s">
        <v>162</v>
      </c>
      <c r="D51" s="89" t="s">
        <v>163</v>
      </c>
      <c r="E51" s="162" t="s">
        <v>163</v>
      </c>
      <c r="F51" s="89" t="s">
        <v>163</v>
      </c>
      <c r="G51" s="332" t="s">
        <v>163</v>
      </c>
    </row>
    <row r="52" spans="2:9" ht="14.4" customHeight="1">
      <c r="B52" s="202" t="s">
        <v>164</v>
      </c>
      <c r="C52" s="1164"/>
      <c r="D52" s="91">
        <v>0</v>
      </c>
      <c r="E52" s="91">
        <v>0</v>
      </c>
      <c r="F52" s="88" t="s">
        <v>163</v>
      </c>
      <c r="G52" s="332" t="s">
        <v>163</v>
      </c>
    </row>
    <row r="53" spans="2:9" ht="14.4" customHeight="1">
      <c r="B53" s="202" t="s">
        <v>156</v>
      </c>
      <c r="C53" s="1164"/>
      <c r="D53" s="88" t="s">
        <v>163</v>
      </c>
      <c r="E53" s="164" t="s">
        <v>163</v>
      </c>
      <c r="F53" s="89" t="s">
        <v>163</v>
      </c>
      <c r="G53" s="331" t="s">
        <v>163</v>
      </c>
    </row>
    <row r="54" spans="2:9" ht="14.4" customHeight="1">
      <c r="B54" s="202" t="s">
        <v>157</v>
      </c>
      <c r="C54" s="1164"/>
      <c r="D54" s="88" t="s">
        <v>163</v>
      </c>
      <c r="E54" s="88" t="s">
        <v>163</v>
      </c>
      <c r="F54" s="88" t="s">
        <v>163</v>
      </c>
      <c r="G54" s="332" t="s">
        <v>163</v>
      </c>
    </row>
    <row r="55" spans="2:9" ht="14.4" customHeight="1">
      <c r="B55" s="202" t="s">
        <v>158</v>
      </c>
      <c r="C55" s="1164"/>
      <c r="D55" s="87">
        <v>0.26734000000000002</v>
      </c>
      <c r="E55" s="87">
        <v>4.0660000000000002E-2</v>
      </c>
      <c r="F55" s="87">
        <v>3.1099999999999999E-2</v>
      </c>
      <c r="G55" s="886">
        <v>8.6999999999999994E-3</v>
      </c>
    </row>
    <row r="56" spans="2:9" ht="14.4" customHeight="1" thickBot="1">
      <c r="B56" s="699" t="s">
        <v>159</v>
      </c>
      <c r="C56" s="1165"/>
      <c r="D56" s="702">
        <f>SUM(D51:D55)</f>
        <v>0.26734000000000002</v>
      </c>
      <c r="E56" s="702">
        <f t="shared" ref="E56:G56" si="4">SUM(E51:E55)</f>
        <v>4.0660000000000002E-2</v>
      </c>
      <c r="F56" s="702">
        <f t="shared" si="4"/>
        <v>3.1099999999999999E-2</v>
      </c>
      <c r="G56" s="887">
        <f t="shared" si="4"/>
        <v>8.6999999999999994E-3</v>
      </c>
    </row>
    <row r="58" spans="2:9" ht="16.95" customHeight="1">
      <c r="B58" s="1166" t="s">
        <v>168</v>
      </c>
      <c r="C58" s="1166"/>
      <c r="D58" s="1166"/>
      <c r="E58" s="1166"/>
      <c r="F58" s="1166"/>
      <c r="G58" s="1166"/>
      <c r="H58" s="1166"/>
    </row>
    <row r="59" spans="2:9" ht="14.4">
      <c r="B59" s="592">
        <v>2024</v>
      </c>
      <c r="C59" s="593">
        <v>2023</v>
      </c>
      <c r="D59" s="594">
        <v>2022</v>
      </c>
      <c r="E59" s="137"/>
      <c r="F59" s="137"/>
      <c r="G59" s="137"/>
    </row>
    <row r="60" spans="2:9" ht="14.4">
      <c r="B60" s="336">
        <v>60</v>
      </c>
      <c r="C60" s="337">
        <v>85</v>
      </c>
      <c r="D60" s="338">
        <v>65</v>
      </c>
      <c r="E60" s="137"/>
      <c r="F60" s="137"/>
      <c r="G60" s="137"/>
    </row>
    <row r="61" spans="2:9" ht="14.4">
      <c r="B61" s="1160"/>
      <c r="C61" s="1160"/>
      <c r="D61" s="1160"/>
      <c r="E61" s="1160"/>
      <c r="F61" s="1160"/>
      <c r="G61" s="1160"/>
      <c r="H61" s="145"/>
    </row>
    <row r="62" spans="2:9" ht="16.2" customHeight="1" thickBot="1">
      <c r="B62" s="1159" t="s">
        <v>169</v>
      </c>
      <c r="C62" s="1159"/>
      <c r="D62" s="1159"/>
      <c r="E62" s="1159"/>
      <c r="F62" s="1159"/>
      <c r="G62" s="1159"/>
      <c r="H62" s="221"/>
      <c r="I62" s="167"/>
    </row>
    <row r="63" spans="2:9" ht="13.2" customHeight="1">
      <c r="B63" s="588" t="s">
        <v>153</v>
      </c>
      <c r="C63" s="589">
        <v>2024</v>
      </c>
      <c r="D63" s="590">
        <v>2023</v>
      </c>
      <c r="E63" s="590">
        <v>2022</v>
      </c>
      <c r="F63" s="591">
        <v>2021</v>
      </c>
      <c r="G63" s="595">
        <v>2020</v>
      </c>
    </row>
    <row r="64" spans="2:9" ht="13.2" customHeight="1">
      <c r="B64" s="202" t="s">
        <v>154</v>
      </c>
      <c r="C64" s="1164" t="s">
        <v>162</v>
      </c>
      <c r="D64" s="89" t="s">
        <v>163</v>
      </c>
      <c r="E64" s="162" t="s">
        <v>163</v>
      </c>
      <c r="F64" s="89" t="s">
        <v>163</v>
      </c>
      <c r="G64" s="332" t="s">
        <v>163</v>
      </c>
    </row>
    <row r="65" spans="1:13" ht="13.2" customHeight="1">
      <c r="B65" s="202" t="s">
        <v>164</v>
      </c>
      <c r="C65" s="1164"/>
      <c r="D65" s="90">
        <v>7.74</v>
      </c>
      <c r="E65" s="89">
        <v>8.3000000000000007</v>
      </c>
      <c r="F65" s="90">
        <v>7.6</v>
      </c>
      <c r="G65" s="332">
        <v>12.7</v>
      </c>
    </row>
    <row r="66" spans="1:13" ht="13.2" customHeight="1">
      <c r="B66" s="202" t="s">
        <v>156</v>
      </c>
      <c r="C66" s="1164"/>
      <c r="D66" s="88" t="s">
        <v>163</v>
      </c>
      <c r="E66" s="164" t="s">
        <v>163</v>
      </c>
      <c r="F66" s="89" t="s">
        <v>163</v>
      </c>
      <c r="G66" s="331" t="s">
        <v>163</v>
      </c>
    </row>
    <row r="67" spans="1:13" ht="13.2" customHeight="1">
      <c r="B67" s="202" t="s">
        <v>157</v>
      </c>
      <c r="C67" s="1164"/>
      <c r="D67" s="223">
        <v>155</v>
      </c>
      <c r="E67" s="90" t="s">
        <v>163</v>
      </c>
      <c r="F67" s="90" t="s">
        <v>163</v>
      </c>
      <c r="G67" s="331" t="s">
        <v>163</v>
      </c>
    </row>
    <row r="68" spans="1:13" ht="13.2" customHeight="1">
      <c r="B68" s="202" t="s">
        <v>158</v>
      </c>
      <c r="C68" s="1164"/>
      <c r="D68" s="219">
        <v>67.37</v>
      </c>
      <c r="E68" s="220">
        <v>60.04</v>
      </c>
      <c r="F68" s="219">
        <v>76.84</v>
      </c>
      <c r="G68" s="333">
        <v>68.209999999999994</v>
      </c>
    </row>
    <row r="69" spans="1:13" ht="13.2" customHeight="1" thickBot="1">
      <c r="B69" s="699" t="s">
        <v>159</v>
      </c>
      <c r="C69" s="1165"/>
      <c r="D69" s="700">
        <f>SUM(D64:D68)</f>
        <v>230.11</v>
      </c>
      <c r="E69" s="700">
        <f t="shared" ref="E69:G69" si="5">SUM(E64:E68)</f>
        <v>68.34</v>
      </c>
      <c r="F69" s="700">
        <f t="shared" si="5"/>
        <v>84.44</v>
      </c>
      <c r="G69" s="701">
        <f t="shared" si="5"/>
        <v>80.91</v>
      </c>
    </row>
    <row r="70" spans="1:13" s="879" customFormat="1" ht="15" customHeight="1">
      <c r="A70"/>
    </row>
    <row r="71" spans="1:13" ht="27" customHeight="1">
      <c r="B71" s="1171" t="s">
        <v>170</v>
      </c>
      <c r="C71" s="1171"/>
      <c r="D71" s="1171"/>
      <c r="E71" s="1171"/>
      <c r="F71" s="1171"/>
      <c r="G71" s="1171"/>
    </row>
    <row r="72" spans="1:13" ht="21" customHeight="1">
      <c r="B72" s="1172" t="s">
        <v>171</v>
      </c>
      <c r="C72" s="1172"/>
      <c r="D72" s="1172"/>
      <c r="E72" s="1172"/>
      <c r="F72" s="1172"/>
      <c r="G72" s="1172"/>
    </row>
    <row r="73" spans="1:13" ht="14.4">
      <c r="B73" s="1171" t="s">
        <v>172</v>
      </c>
      <c r="C73" s="1171"/>
      <c r="D73" s="1171"/>
      <c r="E73" s="1171"/>
      <c r="F73" s="1171"/>
      <c r="G73" s="1171"/>
    </row>
    <row r="74" spans="1:13" ht="22.2" customHeight="1">
      <c r="B74" s="1169" t="s">
        <v>173</v>
      </c>
      <c r="C74" s="1173"/>
      <c r="D74" s="1173"/>
      <c r="E74" s="1173"/>
      <c r="F74" s="1173"/>
      <c r="G74" s="1173"/>
    </row>
    <row r="75" spans="1:13" ht="12" customHeight="1">
      <c r="B75" s="1171" t="s">
        <v>174</v>
      </c>
      <c r="C75" s="1171"/>
      <c r="D75" s="1171"/>
      <c r="E75" s="1171"/>
      <c r="F75" s="1171"/>
      <c r="G75" s="1171"/>
    </row>
    <row r="76" spans="1:13" ht="46.2" customHeight="1">
      <c r="B76" s="1169" t="s">
        <v>175</v>
      </c>
      <c r="C76" s="1170"/>
      <c r="D76" s="1170"/>
      <c r="E76" s="1170"/>
      <c r="F76" s="1170"/>
      <c r="G76" s="1170"/>
      <c r="H76" s="218"/>
      <c r="I76" s="218"/>
      <c r="J76" s="218"/>
      <c r="K76" s="218"/>
      <c r="L76" s="218"/>
      <c r="M76" s="218"/>
    </row>
    <row r="77" spans="1:13" ht="33" customHeight="1">
      <c r="B77" s="1169" t="s">
        <v>176</v>
      </c>
      <c r="C77" s="1170"/>
      <c r="D77" s="1170"/>
      <c r="E77" s="1170"/>
      <c r="F77" s="1170"/>
      <c r="G77" s="1170"/>
    </row>
    <row r="78" spans="1:13" ht="12.6" customHeight="1">
      <c r="B78" s="1169" t="s">
        <v>177</v>
      </c>
      <c r="C78" s="1170"/>
      <c r="D78" s="1170"/>
      <c r="E78" s="1170"/>
      <c r="F78" s="1170"/>
      <c r="G78" s="1170"/>
    </row>
    <row r="79" spans="1:13" ht="23.4" customHeight="1">
      <c r="B79" s="1169" t="s">
        <v>178</v>
      </c>
      <c r="C79" s="1170"/>
      <c r="D79" s="1170"/>
      <c r="E79" s="1170"/>
      <c r="F79" s="1170"/>
      <c r="G79" s="1170"/>
    </row>
    <row r="146" spans="1:1" ht="15" customHeight="1">
      <c r="A146" s="8"/>
    </row>
    <row r="147" spans="1:1" ht="15" customHeight="1">
      <c r="A147" s="8"/>
    </row>
    <row r="148" spans="1:1" ht="15" customHeight="1">
      <c r="A148" s="8"/>
    </row>
    <row r="149" spans="1:1" ht="15" customHeight="1">
      <c r="A149" s="8"/>
    </row>
    <row r="150" spans="1:1" ht="15" customHeight="1">
      <c r="A150" s="8"/>
    </row>
    <row r="151" spans="1:1" ht="15" customHeight="1">
      <c r="A151" s="8"/>
    </row>
  </sheetData>
  <sheetProtection algorithmName="SHA-512" hashValue="AqQU/jnvQYrEbzR1M5hVW/hm5BzKjH8WyO3zPY/NfYSPmaNfW6J39D+1KW5uGbT2h2/1mTe7WZJ7+kMZu63Akw==" saltValue="PMQaACYnsiTsATngX9Iinw==" spinCount="100000" sheet="1" objects="1" scenarios="1"/>
  <mergeCells count="28">
    <mergeCell ref="B77:G77"/>
    <mergeCell ref="B78:G78"/>
    <mergeCell ref="B79:G79"/>
    <mergeCell ref="C24:C29"/>
    <mergeCell ref="C64:C69"/>
    <mergeCell ref="B71:G71"/>
    <mergeCell ref="B76:G76"/>
    <mergeCell ref="B75:G75"/>
    <mergeCell ref="B58:H58"/>
    <mergeCell ref="B72:G72"/>
    <mergeCell ref="B73:G73"/>
    <mergeCell ref="B74:G74"/>
    <mergeCell ref="B6:G6"/>
    <mergeCell ref="B7:G7"/>
    <mergeCell ref="B2:J2"/>
    <mergeCell ref="B62:G62"/>
    <mergeCell ref="B61:G61"/>
    <mergeCell ref="B40:H40"/>
    <mergeCell ref="B31:H31"/>
    <mergeCell ref="B4:G4"/>
    <mergeCell ref="B49:H49"/>
    <mergeCell ref="C51:C56"/>
    <mergeCell ref="B9:H9"/>
    <mergeCell ref="B22:H22"/>
    <mergeCell ref="B17:L17"/>
    <mergeCell ref="B18:H18"/>
    <mergeCell ref="C42:C47"/>
    <mergeCell ref="C33:C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A635E-C1B2-4821-BABE-F9C9689C2199}">
  <sheetPr codeName="Sheet4">
    <tabColor rgb="FFAAE5E3"/>
  </sheetPr>
  <dimension ref="A1:P82"/>
  <sheetViews>
    <sheetView showGridLines="0" zoomScaleNormal="100" workbookViewId="0"/>
  </sheetViews>
  <sheetFormatPr defaultColWidth="8.5546875" defaultRowHeight="14.4"/>
  <cols>
    <col min="1" max="1" width="1.6640625" customWidth="1"/>
    <col min="2" max="2" width="38.44140625" customWidth="1"/>
    <col min="3" max="3" width="21.44140625" bestFit="1" customWidth="1"/>
    <col min="4" max="4" width="16.44140625" bestFit="1" customWidth="1"/>
    <col min="5" max="8" width="15.5546875" customWidth="1"/>
    <col min="9" max="13" width="16.5546875" customWidth="1"/>
    <col min="14" max="14" width="26.44140625" customWidth="1"/>
  </cols>
  <sheetData>
    <row r="1" spans="2:16" ht="55.95" customHeight="1">
      <c r="B1" t="e" vm="1">
        <v>#VALUE!</v>
      </c>
    </row>
    <row r="2" spans="2:16" ht="15.6" customHeight="1">
      <c r="B2" s="1158" t="s">
        <v>18</v>
      </c>
      <c r="C2" s="1158"/>
      <c r="D2" s="1158"/>
      <c r="E2" s="1158"/>
      <c r="F2" s="1158"/>
      <c r="G2" s="1158"/>
      <c r="H2" s="1158"/>
      <c r="I2" s="1158"/>
      <c r="J2" s="1158"/>
      <c r="K2" s="1158"/>
      <c r="L2" s="1158"/>
    </row>
    <row r="3" spans="2:16" ht="11.4" customHeight="1" thickBot="1">
      <c r="B3" s="587"/>
      <c r="C3" s="587"/>
      <c r="D3" s="587"/>
      <c r="E3" s="587"/>
      <c r="F3" s="587"/>
      <c r="G3" s="602"/>
      <c r="H3" s="602"/>
      <c r="I3" s="602"/>
    </row>
    <row r="4" spans="2:16" ht="20.399999999999999" thickTop="1" thickBot="1">
      <c r="B4" s="1174" t="s">
        <v>179</v>
      </c>
      <c r="C4" s="1174"/>
      <c r="D4" s="1174"/>
      <c r="E4" s="1174"/>
      <c r="F4" s="1174"/>
      <c r="G4" s="1174"/>
      <c r="H4" s="1174"/>
      <c r="I4" s="1174"/>
    </row>
    <row r="5" spans="2:16" ht="11.25" customHeight="1" thickTop="1">
      <c r="B5" s="141"/>
      <c r="C5" s="141"/>
      <c r="D5" s="141"/>
      <c r="E5" s="141"/>
      <c r="F5" s="141"/>
      <c r="G5" s="141"/>
      <c r="H5" s="141"/>
      <c r="I5" s="141"/>
    </row>
    <row r="6" spans="2:16" ht="26.25" customHeight="1">
      <c r="B6" s="1157" t="s">
        <v>180</v>
      </c>
      <c r="C6" s="1157"/>
      <c r="D6" s="1157"/>
      <c r="E6" s="1157"/>
      <c r="F6" s="1157"/>
      <c r="G6" s="1157"/>
      <c r="H6" s="1157"/>
      <c r="I6" s="1157"/>
    </row>
    <row r="7" spans="2:16" ht="9.6" customHeight="1">
      <c r="B7" s="141"/>
      <c r="C7" s="141"/>
      <c r="D7" s="141"/>
      <c r="E7" s="141"/>
      <c r="F7" s="141"/>
      <c r="G7" s="141"/>
      <c r="H7" s="141"/>
      <c r="I7" s="141"/>
      <c r="J7" s="141"/>
      <c r="K7" s="141"/>
      <c r="L7" s="141"/>
      <c r="P7" s="8"/>
    </row>
    <row r="8" spans="2:16" ht="16.8" thickBot="1">
      <c r="B8" s="165" t="s">
        <v>181</v>
      </c>
      <c r="C8" s="299"/>
      <c r="D8" s="299"/>
      <c r="E8" s="299"/>
      <c r="F8" s="299"/>
    </row>
    <row r="9" spans="2:16">
      <c r="B9" s="909"/>
      <c r="C9" s="610">
        <v>2024</v>
      </c>
      <c r="D9" s="610">
        <v>2023</v>
      </c>
      <c r="E9" s="610">
        <v>2022</v>
      </c>
      <c r="F9" s="609">
        <v>2021</v>
      </c>
    </row>
    <row r="10" spans="2:16" ht="28.5" customHeight="1">
      <c r="B10" s="910" t="s">
        <v>182</v>
      </c>
      <c r="C10" s="523">
        <v>17</v>
      </c>
      <c r="D10" s="523">
        <v>30</v>
      </c>
      <c r="E10" s="524">
        <v>21</v>
      </c>
      <c r="F10" s="911">
        <v>35</v>
      </c>
    </row>
    <row r="11" spans="2:16" ht="14.25" customHeight="1">
      <c r="B11" s="910" t="s">
        <v>183</v>
      </c>
      <c r="C11" s="524">
        <v>195</v>
      </c>
      <c r="D11" s="524">
        <v>162</v>
      </c>
      <c r="E11" s="524">
        <v>104</v>
      </c>
      <c r="F11" s="912">
        <v>260</v>
      </c>
    </row>
    <row r="12" spans="2:16" ht="27" customHeight="1">
      <c r="B12" s="910" t="s">
        <v>184</v>
      </c>
      <c r="C12" s="525">
        <v>12990</v>
      </c>
      <c r="D12" s="525">
        <v>12932</v>
      </c>
      <c r="E12" s="526">
        <v>13004</v>
      </c>
      <c r="F12" s="913">
        <v>12842</v>
      </c>
    </row>
    <row r="13" spans="2:16" ht="27.75" customHeight="1">
      <c r="B13" s="910" t="s">
        <v>185</v>
      </c>
      <c r="C13" s="525">
        <v>1611</v>
      </c>
      <c r="D13" s="525">
        <v>1596</v>
      </c>
      <c r="E13" s="526">
        <v>1502</v>
      </c>
      <c r="F13" s="914">
        <v>1574</v>
      </c>
    </row>
    <row r="14" spans="2:16" ht="15" thickBot="1">
      <c r="B14" s="915" t="s">
        <v>186</v>
      </c>
      <c r="C14" s="916">
        <v>14601</v>
      </c>
      <c r="D14" s="916">
        <v>14528</v>
      </c>
      <c r="E14" s="916">
        <v>14506</v>
      </c>
      <c r="F14" s="917">
        <v>14415</v>
      </c>
    </row>
    <row r="15" spans="2:16" ht="35.700000000000003" customHeight="1">
      <c r="B15" s="1169" t="s">
        <v>187</v>
      </c>
      <c r="C15" s="1176"/>
      <c r="D15" s="1176"/>
      <c r="E15" s="1176"/>
      <c r="F15" s="1176"/>
      <c r="G15" s="12"/>
      <c r="H15" s="12"/>
      <c r="I15" s="12"/>
    </row>
    <row r="16" spans="2:16" ht="12" customHeight="1">
      <c r="B16" s="1177" t="s">
        <v>188</v>
      </c>
      <c r="C16" s="1176"/>
      <c r="D16" s="1176"/>
      <c r="E16" s="1176"/>
      <c r="F16" s="1176"/>
      <c r="G16" s="12"/>
      <c r="H16" s="12"/>
      <c r="I16" s="12"/>
    </row>
    <row r="17" spans="1:10" ht="12" customHeight="1">
      <c r="B17" s="1177" t="s">
        <v>189</v>
      </c>
      <c r="C17" s="1176"/>
      <c r="D17" s="1176"/>
      <c r="E17" s="1176"/>
      <c r="F17" s="1176"/>
      <c r="G17" s="12"/>
      <c r="H17" s="12"/>
      <c r="I17" s="12"/>
    </row>
    <row r="18" spans="1:10" ht="12" customHeight="1">
      <c r="B18" s="1177" t="s">
        <v>190</v>
      </c>
      <c r="C18" s="1176"/>
      <c r="D18" s="1176"/>
      <c r="E18" s="1176"/>
      <c r="F18" s="1176"/>
      <c r="G18" s="12"/>
      <c r="H18" s="12"/>
      <c r="I18" s="12"/>
    </row>
    <row r="19" spans="1:10" ht="24" customHeight="1">
      <c r="B19" s="1169" t="s">
        <v>191</v>
      </c>
      <c r="C19" s="1176"/>
      <c r="D19" s="1176"/>
      <c r="E19" s="1176"/>
      <c r="F19" s="1176"/>
      <c r="G19" s="12"/>
      <c r="H19" s="12"/>
      <c r="I19" s="12"/>
    </row>
    <row r="20" spans="1:10">
      <c r="B20" s="43"/>
      <c r="C20" s="43"/>
      <c r="D20" s="43"/>
      <c r="E20" s="43"/>
      <c r="F20" s="43"/>
      <c r="G20" s="43"/>
      <c r="H20" s="43"/>
      <c r="J20" s="43"/>
    </row>
    <row r="21" spans="1:10" ht="17.399999999999999" thickBot="1">
      <c r="B21" s="1175" t="s">
        <v>192</v>
      </c>
      <c r="C21" s="1175"/>
      <c r="D21" s="1175"/>
      <c r="E21" s="1175"/>
      <c r="F21" s="43"/>
      <c r="G21" s="43"/>
    </row>
    <row r="22" spans="1:10" ht="14.4" customHeight="1">
      <c r="B22" s="603"/>
      <c r="C22" s="610">
        <v>2024</v>
      </c>
      <c r="D22" s="610">
        <v>2023</v>
      </c>
      <c r="E22" s="610">
        <v>2022</v>
      </c>
      <c r="F22" s="609">
        <v>2021</v>
      </c>
      <c r="G22" s="43"/>
    </row>
    <row r="23" spans="1:10" ht="27" customHeight="1">
      <c r="B23" s="904" t="s">
        <v>193</v>
      </c>
      <c r="C23" s="85" t="s">
        <v>194</v>
      </c>
      <c r="D23" s="85" t="s">
        <v>195</v>
      </c>
      <c r="E23" s="85" t="s">
        <v>196</v>
      </c>
      <c r="F23" s="905" t="s">
        <v>197</v>
      </c>
      <c r="G23" s="43"/>
    </row>
    <row r="24" spans="1:10" ht="27" customHeight="1" thickBot="1">
      <c r="B24" s="906" t="s">
        <v>198</v>
      </c>
      <c r="C24" s="907" t="s">
        <v>199</v>
      </c>
      <c r="D24" s="907" t="s">
        <v>200</v>
      </c>
      <c r="E24" s="907" t="s">
        <v>201</v>
      </c>
      <c r="F24" s="908" t="s">
        <v>202</v>
      </c>
      <c r="G24" s="43"/>
      <c r="H24" t="s">
        <v>203</v>
      </c>
    </row>
    <row r="25" spans="1:10" ht="22.35" customHeight="1">
      <c r="B25" s="1176" t="s">
        <v>204</v>
      </c>
      <c r="C25" s="1176"/>
      <c r="D25" s="1176"/>
      <c r="E25" s="1176"/>
      <c r="F25" s="1176"/>
      <c r="G25" s="12"/>
      <c r="H25" s="12"/>
      <c r="I25" s="12"/>
    </row>
    <row r="27" spans="1:10" ht="14.85" customHeight="1" thickBot="1">
      <c r="B27" s="1183" t="s">
        <v>205</v>
      </c>
      <c r="C27" s="1183"/>
      <c r="D27" s="1183"/>
      <c r="E27" s="1183"/>
      <c r="F27" s="1183"/>
      <c r="G27" s="1183"/>
      <c r="H27" s="1183"/>
      <c r="I27" s="1183"/>
    </row>
    <row r="28" spans="1:10" ht="26.85" customHeight="1">
      <c r="B28" s="1190" t="s">
        <v>206</v>
      </c>
      <c r="C28" s="1192" t="s">
        <v>207</v>
      </c>
      <c r="D28" s="1192" t="s">
        <v>208</v>
      </c>
      <c r="E28" s="1194" t="s">
        <v>209</v>
      </c>
      <c r="F28" s="1195"/>
      <c r="G28" s="1195"/>
      <c r="H28" s="1195"/>
      <c r="I28" s="1196"/>
    </row>
    <row r="29" spans="1:10" ht="27" customHeight="1">
      <c r="B29" s="1191"/>
      <c r="C29" s="1193"/>
      <c r="D29" s="1193"/>
      <c r="E29" s="601" t="s">
        <v>210</v>
      </c>
      <c r="F29" s="596" t="s">
        <v>211</v>
      </c>
      <c r="G29" s="596" t="s">
        <v>212</v>
      </c>
      <c r="H29" s="596" t="s">
        <v>213</v>
      </c>
      <c r="I29" s="711" t="s">
        <v>214</v>
      </c>
    </row>
    <row r="30" spans="1:10" ht="14.85" customHeight="1">
      <c r="B30" s="1187" t="s">
        <v>215</v>
      </c>
      <c r="C30" s="1188"/>
      <c r="D30" s="1188"/>
      <c r="E30" s="1188"/>
      <c r="F30" s="1188"/>
      <c r="G30" s="1188"/>
      <c r="H30" s="1188"/>
      <c r="I30" s="1189"/>
    </row>
    <row r="31" spans="1:10" ht="14.85" customHeight="1">
      <c r="B31" s="226" t="s">
        <v>216</v>
      </c>
      <c r="C31" s="86" t="s">
        <v>217</v>
      </c>
      <c r="D31" s="86" t="s">
        <v>218</v>
      </c>
      <c r="E31" s="86">
        <v>0</v>
      </c>
      <c r="F31" s="86">
        <v>3</v>
      </c>
      <c r="G31" s="86">
        <v>13</v>
      </c>
      <c r="H31" s="86">
        <v>11</v>
      </c>
      <c r="I31" s="278">
        <v>196</v>
      </c>
    </row>
    <row r="32" spans="1:10" ht="14.4" customHeight="1">
      <c r="A32" s="6"/>
      <c r="B32" s="226" t="s">
        <v>219</v>
      </c>
      <c r="C32" s="86" t="s">
        <v>155</v>
      </c>
      <c r="D32" s="86" t="s">
        <v>220</v>
      </c>
      <c r="E32" s="86">
        <v>0</v>
      </c>
      <c r="F32" s="86">
        <v>2</v>
      </c>
      <c r="G32" s="86">
        <v>17</v>
      </c>
      <c r="H32" s="86">
        <v>18</v>
      </c>
      <c r="I32" s="278">
        <v>473</v>
      </c>
    </row>
    <row r="33" spans="1:14" ht="14.4" customHeight="1">
      <c r="B33" s="226" t="s">
        <v>219</v>
      </c>
      <c r="C33" s="86" t="s">
        <v>158</v>
      </c>
      <c r="D33" s="86" t="s">
        <v>221</v>
      </c>
      <c r="E33" s="86">
        <v>0</v>
      </c>
      <c r="F33" s="86">
        <v>6</v>
      </c>
      <c r="G33" s="86">
        <v>19</v>
      </c>
      <c r="H33" s="86">
        <v>18</v>
      </c>
      <c r="I33" s="278">
        <v>519</v>
      </c>
    </row>
    <row r="34" spans="1:14" ht="14.4" customHeight="1">
      <c r="B34" s="1187" t="s">
        <v>222</v>
      </c>
      <c r="C34" s="1188"/>
      <c r="D34" s="1188"/>
      <c r="E34" s="1188"/>
      <c r="F34" s="1188"/>
      <c r="G34" s="1188"/>
      <c r="H34" s="1188"/>
      <c r="I34" s="1189"/>
    </row>
    <row r="35" spans="1:14" ht="14.4" customHeight="1">
      <c r="B35" s="226" t="s">
        <v>223</v>
      </c>
      <c r="C35" s="86" t="s">
        <v>224</v>
      </c>
      <c r="D35" s="86" t="s">
        <v>225</v>
      </c>
      <c r="E35" s="86">
        <v>0</v>
      </c>
      <c r="F35" s="86">
        <v>7</v>
      </c>
      <c r="G35" s="86">
        <v>19</v>
      </c>
      <c r="H35" s="86">
        <v>19</v>
      </c>
      <c r="I35" s="278">
        <v>557</v>
      </c>
    </row>
    <row r="36" spans="1:14" ht="14.4" customHeight="1">
      <c r="B36" s="226" t="s">
        <v>226</v>
      </c>
      <c r="C36" s="86" t="s">
        <v>227</v>
      </c>
      <c r="D36" s="86" t="s">
        <v>228</v>
      </c>
      <c r="E36" s="86">
        <v>0</v>
      </c>
      <c r="F36" s="86">
        <v>0</v>
      </c>
      <c r="G36" s="86">
        <v>9</v>
      </c>
      <c r="H36" s="86">
        <v>13</v>
      </c>
      <c r="I36" s="278">
        <v>204</v>
      </c>
    </row>
    <row r="37" spans="1:14" ht="14.4" customHeight="1">
      <c r="B37" s="1187" t="s">
        <v>229</v>
      </c>
      <c r="C37" s="1188"/>
      <c r="D37" s="1188"/>
      <c r="E37" s="1188"/>
      <c r="F37" s="1188"/>
      <c r="G37" s="1188"/>
      <c r="H37" s="1188"/>
      <c r="I37" s="1189"/>
    </row>
    <row r="38" spans="1:14" ht="14.4" customHeight="1">
      <c r="B38" s="226" t="s">
        <v>230</v>
      </c>
      <c r="C38" s="86" t="s">
        <v>154</v>
      </c>
      <c r="D38" s="86" t="s">
        <v>220</v>
      </c>
      <c r="E38" s="86">
        <v>4</v>
      </c>
      <c r="F38" s="86">
        <v>13</v>
      </c>
      <c r="G38" s="86">
        <v>37</v>
      </c>
      <c r="H38" s="86">
        <v>38</v>
      </c>
      <c r="I38" s="278">
        <v>510</v>
      </c>
    </row>
    <row r="39" spans="1:14" ht="14.4" customHeight="1" thickBot="1">
      <c r="B39" s="901" t="s">
        <v>231</v>
      </c>
      <c r="C39" s="902" t="s">
        <v>156</v>
      </c>
      <c r="D39" s="902" t="s">
        <v>220</v>
      </c>
      <c r="E39" s="902">
        <v>9</v>
      </c>
      <c r="F39" s="902">
        <v>18</v>
      </c>
      <c r="G39" s="902">
        <v>36</v>
      </c>
      <c r="H39" s="902">
        <v>37</v>
      </c>
      <c r="I39" s="903">
        <v>543</v>
      </c>
    </row>
    <row r="40" spans="1:14" ht="15" customHeight="1">
      <c r="B40" s="1176" t="s">
        <v>232</v>
      </c>
      <c r="C40" s="1176"/>
      <c r="D40" s="1176"/>
      <c r="E40" s="1176"/>
      <c r="F40" s="1176"/>
      <c r="G40" s="1176"/>
      <c r="H40" s="1176"/>
      <c r="I40" s="1176"/>
    </row>
    <row r="41" spans="1:14" ht="14.85" customHeight="1">
      <c r="B41" s="1176" t="s">
        <v>233</v>
      </c>
      <c r="C41" s="1176"/>
      <c r="D41" s="1176"/>
      <c r="E41" s="1176"/>
      <c r="F41" s="1176"/>
      <c r="G41" s="1176"/>
      <c r="H41" s="1176"/>
      <c r="I41" s="1176"/>
    </row>
    <row r="42" spans="1:14" ht="14.85" customHeight="1">
      <c r="B42" s="1176" t="s">
        <v>234</v>
      </c>
      <c r="C42" s="1176"/>
      <c r="D42" s="1176"/>
      <c r="E42" s="1176"/>
      <c r="F42" s="1176"/>
      <c r="G42" s="1176"/>
      <c r="H42" s="1176"/>
      <c r="I42" s="1176"/>
    </row>
    <row r="43" spans="1:14" ht="15.6" customHeight="1">
      <c r="B43" s="1176" t="s">
        <v>235</v>
      </c>
      <c r="C43" s="1176"/>
      <c r="D43" s="1176"/>
      <c r="E43" s="1176"/>
      <c r="F43" s="1176"/>
      <c r="G43" s="1176"/>
      <c r="H43" s="1176"/>
      <c r="I43" s="1176"/>
    </row>
    <row r="44" spans="1:14">
      <c r="B44" s="44"/>
      <c r="C44" s="44"/>
      <c r="D44" s="44"/>
      <c r="E44" s="44"/>
      <c r="F44" s="44"/>
      <c r="G44" s="44"/>
      <c r="H44" s="44"/>
      <c r="I44" s="44"/>
    </row>
    <row r="45" spans="1:14" ht="14.85" customHeight="1" thickBot="1">
      <c r="B45" s="1183" t="s">
        <v>236</v>
      </c>
      <c r="C45" s="1183"/>
      <c r="D45" s="1183"/>
      <c r="E45" s="1183"/>
      <c r="F45" s="1183"/>
      <c r="G45" s="1183"/>
      <c r="H45" s="1183"/>
      <c r="I45" s="1183"/>
      <c r="J45" s="1183"/>
      <c r="K45" s="1183"/>
      <c r="L45" s="1183"/>
      <c r="M45" s="1183"/>
      <c r="N45" s="1183"/>
    </row>
    <row r="46" spans="1:14" ht="68.400000000000006" customHeight="1">
      <c r="B46" s="891" t="s">
        <v>237</v>
      </c>
      <c r="C46" s="892" t="s">
        <v>208</v>
      </c>
      <c r="D46" s="892" t="s">
        <v>207</v>
      </c>
      <c r="E46" s="892" t="s">
        <v>238</v>
      </c>
      <c r="F46" s="892" t="s">
        <v>239</v>
      </c>
      <c r="G46" s="892" t="s">
        <v>240</v>
      </c>
      <c r="H46" s="892" t="s">
        <v>241</v>
      </c>
      <c r="I46" s="892" t="s">
        <v>242</v>
      </c>
      <c r="J46" s="892" t="s">
        <v>243</v>
      </c>
      <c r="K46" s="892" t="s">
        <v>244</v>
      </c>
      <c r="L46" s="892" t="s">
        <v>245</v>
      </c>
      <c r="M46" s="892" t="s">
        <v>246</v>
      </c>
      <c r="N46" s="893" t="s">
        <v>247</v>
      </c>
    </row>
    <row r="47" spans="1:14" ht="14.4" customHeight="1">
      <c r="A47" s="6"/>
      <c r="B47" s="1179" t="s">
        <v>222</v>
      </c>
      <c r="C47" s="1180"/>
      <c r="D47" s="1180"/>
      <c r="E47" s="1180"/>
      <c r="F47" s="1180"/>
      <c r="G47" s="1180"/>
      <c r="H47" s="1180"/>
      <c r="I47" s="1180"/>
      <c r="J47" s="1180"/>
      <c r="K47" s="1180"/>
      <c r="L47" s="1180"/>
      <c r="M47" s="1180"/>
      <c r="N47" s="1181"/>
    </row>
    <row r="48" spans="1:14" ht="26.4" customHeight="1">
      <c r="A48" s="6"/>
      <c r="B48" s="894" t="s">
        <v>226</v>
      </c>
      <c r="C48" s="75" t="s">
        <v>228</v>
      </c>
      <c r="D48" s="75" t="s">
        <v>227</v>
      </c>
      <c r="E48" s="75">
        <v>47</v>
      </c>
      <c r="F48" s="75" t="s">
        <v>248</v>
      </c>
      <c r="G48" s="75" t="s">
        <v>249</v>
      </c>
      <c r="H48" s="75" t="s">
        <v>250</v>
      </c>
      <c r="I48" s="75" t="s">
        <v>251</v>
      </c>
      <c r="J48" s="75" t="s">
        <v>252</v>
      </c>
      <c r="K48" s="75" t="s">
        <v>253</v>
      </c>
      <c r="L48" s="75" t="s">
        <v>254</v>
      </c>
      <c r="M48" s="75" t="s">
        <v>255</v>
      </c>
      <c r="N48" s="895" t="s">
        <v>256</v>
      </c>
    </row>
    <row r="49" spans="1:14" ht="52.95" customHeight="1">
      <c r="A49" s="6"/>
      <c r="B49" s="894" t="s">
        <v>226</v>
      </c>
      <c r="C49" s="75" t="s">
        <v>228</v>
      </c>
      <c r="D49" s="75" t="s">
        <v>227</v>
      </c>
      <c r="E49" s="75">
        <v>47</v>
      </c>
      <c r="F49" s="75" t="s">
        <v>248</v>
      </c>
      <c r="G49" s="75" t="s">
        <v>257</v>
      </c>
      <c r="H49" s="75" t="s">
        <v>258</v>
      </c>
      <c r="I49" s="75" t="s">
        <v>251</v>
      </c>
      <c r="J49" s="75" t="s">
        <v>259</v>
      </c>
      <c r="K49" s="75" t="s">
        <v>253</v>
      </c>
      <c r="L49" s="75" t="s">
        <v>260</v>
      </c>
      <c r="M49" s="75" t="s">
        <v>255</v>
      </c>
      <c r="N49" s="895" t="s">
        <v>256</v>
      </c>
    </row>
    <row r="50" spans="1:14" ht="14.4" customHeight="1">
      <c r="B50" s="1184" t="s">
        <v>229</v>
      </c>
      <c r="C50" s="1185"/>
      <c r="D50" s="1185"/>
      <c r="E50" s="1185"/>
      <c r="F50" s="1185"/>
      <c r="G50" s="1185"/>
      <c r="H50" s="1185"/>
      <c r="I50" s="1185"/>
      <c r="J50" s="1185"/>
      <c r="K50" s="1185"/>
      <c r="L50" s="1185"/>
      <c r="M50" s="1185"/>
      <c r="N50" s="1186"/>
    </row>
    <row r="51" spans="1:14" ht="26.4">
      <c r="B51" s="896" t="s">
        <v>230</v>
      </c>
      <c r="C51" s="75" t="s">
        <v>220</v>
      </c>
      <c r="D51" s="75" t="s">
        <v>154</v>
      </c>
      <c r="E51" s="75">
        <v>12</v>
      </c>
      <c r="F51" s="75" t="s">
        <v>248</v>
      </c>
      <c r="G51" s="75" t="s">
        <v>249</v>
      </c>
      <c r="H51" s="75" t="s">
        <v>261</v>
      </c>
      <c r="I51" s="75" t="s">
        <v>262</v>
      </c>
      <c r="J51" s="75" t="s">
        <v>255</v>
      </c>
      <c r="K51" s="75" t="s">
        <v>255</v>
      </c>
      <c r="L51" s="75" t="s">
        <v>255</v>
      </c>
      <c r="M51" s="75" t="s">
        <v>263</v>
      </c>
      <c r="N51" s="895" t="s">
        <v>256</v>
      </c>
    </row>
    <row r="52" spans="1:14" ht="27" thickBot="1">
      <c r="B52" s="897" t="s">
        <v>231</v>
      </c>
      <c r="C52" s="898" t="s">
        <v>220</v>
      </c>
      <c r="D52" s="898" t="s">
        <v>156</v>
      </c>
      <c r="E52" s="898">
        <v>41</v>
      </c>
      <c r="F52" s="898" t="s">
        <v>248</v>
      </c>
      <c r="G52" s="898" t="s">
        <v>249</v>
      </c>
      <c r="H52" s="898" t="s">
        <v>264</v>
      </c>
      <c r="I52" s="898" t="s">
        <v>251</v>
      </c>
      <c r="J52" s="898" t="s">
        <v>265</v>
      </c>
      <c r="K52" s="898" t="s">
        <v>253</v>
      </c>
      <c r="L52" s="898" t="s">
        <v>266</v>
      </c>
      <c r="M52" s="898"/>
      <c r="N52" s="899" t="s">
        <v>256</v>
      </c>
    </row>
    <row r="53" spans="1:14">
      <c r="B53" s="1182" t="s">
        <v>267</v>
      </c>
      <c r="C53" s="1182"/>
      <c r="D53" s="1182"/>
      <c r="E53" s="1182"/>
      <c r="F53" s="1182"/>
      <c r="G53" s="1182"/>
      <c r="H53" s="1182"/>
      <c r="I53" s="1182"/>
      <c r="J53" s="1182"/>
      <c r="K53" s="1182"/>
      <c r="L53" s="1182"/>
      <c r="M53" s="1182"/>
      <c r="N53" s="1182"/>
    </row>
    <row r="54" spans="1:14">
      <c r="B54" s="1182" t="s">
        <v>268</v>
      </c>
      <c r="C54" s="1182"/>
      <c r="D54" s="1182"/>
      <c r="E54" s="1182"/>
      <c r="F54" s="1182"/>
      <c r="G54" s="1182"/>
      <c r="H54" s="1182"/>
      <c r="I54" s="1182"/>
      <c r="J54" s="1182"/>
      <c r="K54" s="1182"/>
      <c r="L54" s="1182"/>
      <c r="M54" s="1182"/>
      <c r="N54" s="1182"/>
    </row>
    <row r="55" spans="1:14" ht="11.25" customHeight="1">
      <c r="B55" s="1178" t="s">
        <v>269</v>
      </c>
      <c r="C55" s="1178"/>
      <c r="D55" s="1178"/>
      <c r="E55" s="1178"/>
      <c r="F55" s="1178"/>
      <c r="G55" s="1178"/>
      <c r="H55" s="1178"/>
      <c r="I55" s="1178"/>
      <c r="J55" s="1178"/>
      <c r="K55" s="1178"/>
      <c r="L55" s="1178"/>
      <c r="M55" s="1178"/>
      <c r="N55" s="1178"/>
    </row>
    <row r="56" spans="1:14">
      <c r="B56" s="325" t="s">
        <v>270</v>
      </c>
      <c r="C56" s="158"/>
      <c r="D56" s="158"/>
      <c r="E56" s="159"/>
      <c r="F56" s="158"/>
      <c r="G56" s="158"/>
      <c r="H56" s="158"/>
      <c r="I56" s="158"/>
      <c r="J56" s="158"/>
      <c r="K56" s="158"/>
      <c r="L56" s="158"/>
      <c r="M56" s="158"/>
      <c r="N56" s="158"/>
    </row>
    <row r="57" spans="1:14">
      <c r="B57" s="1178" t="s">
        <v>271</v>
      </c>
      <c r="C57" s="1178"/>
      <c r="D57" s="1178"/>
      <c r="E57" s="1178"/>
      <c r="F57" s="1178"/>
      <c r="G57" s="1178"/>
      <c r="H57" s="1178"/>
      <c r="I57" s="1178"/>
      <c r="J57" s="1178"/>
      <c r="K57" s="1178"/>
      <c r="L57" s="1178"/>
      <c r="M57" s="1178"/>
      <c r="N57" s="1178"/>
    </row>
    <row r="58" spans="1:14" ht="22.35" customHeight="1">
      <c r="B58" s="1178" t="s">
        <v>272</v>
      </c>
      <c r="C58" s="1178"/>
      <c r="D58" s="1178"/>
      <c r="E58" s="1178"/>
      <c r="F58" s="1178"/>
      <c r="G58" s="1178"/>
      <c r="H58" s="1178"/>
      <c r="I58" s="1178"/>
      <c r="J58" s="1178"/>
      <c r="K58" s="1178"/>
      <c r="L58" s="1178"/>
      <c r="M58" s="1178"/>
      <c r="N58" s="1178"/>
    </row>
    <row r="59" spans="1:14">
      <c r="A59" s="6"/>
      <c r="B59" s="1178" t="s">
        <v>273</v>
      </c>
      <c r="C59" s="1178"/>
      <c r="D59" s="1178"/>
      <c r="E59" s="1178"/>
      <c r="F59" s="1178"/>
      <c r="G59" s="1178"/>
      <c r="H59" s="1178"/>
      <c r="I59" s="1178"/>
      <c r="J59" s="1178"/>
      <c r="K59" s="1178"/>
      <c r="L59" s="1178"/>
      <c r="M59" s="1178"/>
      <c r="N59" s="1178"/>
    </row>
    <row r="60" spans="1:14">
      <c r="A60" s="6"/>
      <c r="B60" s="59"/>
      <c r="C60" s="59"/>
      <c r="D60" s="59"/>
      <c r="E60" s="59"/>
      <c r="F60" s="59"/>
      <c r="G60" s="59"/>
      <c r="H60" s="59"/>
      <c r="I60" s="59"/>
      <c r="J60" s="59"/>
      <c r="K60" s="59"/>
      <c r="L60" s="59"/>
      <c r="M60" s="59"/>
      <c r="N60" s="59"/>
    </row>
    <row r="77" spans="1:1">
      <c r="A77" s="8"/>
    </row>
    <row r="78" spans="1:1">
      <c r="A78" s="8"/>
    </row>
    <row r="79" spans="1:1">
      <c r="A79" s="8"/>
    </row>
    <row r="80" spans="1:1">
      <c r="A80" s="8"/>
    </row>
    <row r="81" spans="1:1">
      <c r="A81" s="8"/>
    </row>
    <row r="82" spans="1:1">
      <c r="A82" s="8"/>
    </row>
  </sheetData>
  <sheetProtection algorithmName="SHA-512" hashValue="m0mitNDYd0ZO8hADMA+urM/KPqRthOHeWNQWwbd29GX9g1HliiAGXDNScJRYsveMcXK47sttm/QYsRgiFhdUcA==" saltValue="cNdFU9TdH1QY+ZdRqun+rg==" spinCount="100000" sheet="1" objects="1" scenarios="1"/>
  <mergeCells count="31">
    <mergeCell ref="B27:I27"/>
    <mergeCell ref="B57:N57"/>
    <mergeCell ref="B30:I30"/>
    <mergeCell ref="B34:I34"/>
    <mergeCell ref="B6:I6"/>
    <mergeCell ref="B28:B29"/>
    <mergeCell ref="C28:C29"/>
    <mergeCell ref="D28:D29"/>
    <mergeCell ref="E28:I28"/>
    <mergeCell ref="B37:I37"/>
    <mergeCell ref="B25:F25"/>
    <mergeCell ref="B58:N58"/>
    <mergeCell ref="B59:N59"/>
    <mergeCell ref="B40:I40"/>
    <mergeCell ref="B41:I41"/>
    <mergeCell ref="B42:I42"/>
    <mergeCell ref="B47:N47"/>
    <mergeCell ref="B53:N53"/>
    <mergeCell ref="B54:N54"/>
    <mergeCell ref="B55:N55"/>
    <mergeCell ref="B45:N45"/>
    <mergeCell ref="B43:I43"/>
    <mergeCell ref="B50:N50"/>
    <mergeCell ref="B2:L2"/>
    <mergeCell ref="B4:I4"/>
    <mergeCell ref="B21:E21"/>
    <mergeCell ref="B15:F15"/>
    <mergeCell ref="B16:F16"/>
    <mergeCell ref="B17:F17"/>
    <mergeCell ref="B18:F18"/>
    <mergeCell ref="B19:F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9C93-81CE-4FC0-8205-6F766C15BD68}">
  <sheetPr codeName="Sheet10">
    <tabColor rgb="FFAAE5E3"/>
  </sheetPr>
  <dimension ref="A1:P140"/>
  <sheetViews>
    <sheetView showGridLines="0" zoomScaleNormal="100" workbookViewId="0"/>
  </sheetViews>
  <sheetFormatPr defaultColWidth="8.5546875" defaultRowHeight="14.4"/>
  <cols>
    <col min="1" max="1" width="1.6640625" customWidth="1"/>
    <col min="2" max="3" width="25.5546875" style="2" customWidth="1"/>
    <col min="4" max="5" width="20.5546875" style="2" customWidth="1"/>
    <col min="6" max="6" width="16.5546875" style="2" customWidth="1"/>
    <col min="7" max="7" width="17.44140625" style="2" customWidth="1"/>
    <col min="8" max="8" width="16.44140625" style="2" customWidth="1"/>
    <col min="9" max="9" width="12.44140625" style="2" bestFit="1" customWidth="1"/>
    <col min="10" max="16384" width="8.5546875" style="2"/>
  </cols>
  <sheetData>
    <row r="1" spans="2:15" customFormat="1" ht="55.95" customHeight="1">
      <c r="B1" t="e" vm="1">
        <v>#VALUE!</v>
      </c>
    </row>
    <row r="2" spans="2:15" customFormat="1" ht="15.6" customHeight="1">
      <c r="B2" s="1206" t="s">
        <v>18</v>
      </c>
      <c r="C2" s="1206"/>
      <c r="D2" s="1206"/>
      <c r="E2" s="1206"/>
      <c r="F2" s="1206"/>
      <c r="G2" s="1206"/>
      <c r="H2" s="1206"/>
      <c r="I2" s="1206"/>
      <c r="J2" s="1206"/>
      <c r="K2" s="1206"/>
    </row>
    <row r="3" spans="2:15" customFormat="1" ht="11.4" customHeight="1" thickBot="1">
      <c r="B3" s="587"/>
      <c r="C3" s="587"/>
      <c r="D3" s="587"/>
      <c r="E3" s="587"/>
      <c r="F3" s="587"/>
      <c r="G3" s="602"/>
    </row>
    <row r="4" spans="2:15" ht="20.399999999999999" thickTop="1" thickBot="1">
      <c r="B4" s="1144" t="s">
        <v>274</v>
      </c>
      <c r="C4" s="1144"/>
      <c r="D4" s="1144"/>
      <c r="E4" s="1144"/>
      <c r="F4" s="1144"/>
      <c r="G4" s="1144"/>
    </row>
    <row r="5" spans="2:15" customFormat="1" ht="9.6" customHeight="1" thickTop="1">
      <c r="B5" s="141"/>
      <c r="C5" s="141"/>
      <c r="D5" s="141"/>
      <c r="E5" s="141"/>
      <c r="F5" s="141"/>
      <c r="G5" s="141"/>
      <c r="H5" s="141"/>
      <c r="I5" s="141"/>
      <c r="J5" s="141"/>
      <c r="K5" s="141"/>
      <c r="O5" s="8"/>
    </row>
    <row r="6" spans="2:15" customFormat="1" ht="25.2" customHeight="1">
      <c r="B6" s="1157" t="s">
        <v>150</v>
      </c>
      <c r="C6" s="1157"/>
      <c r="D6" s="1157"/>
      <c r="E6" s="1157"/>
      <c r="F6" s="1157"/>
      <c r="G6" s="1157"/>
      <c r="H6" s="612"/>
      <c r="I6" s="141"/>
      <c r="J6" s="141"/>
      <c r="K6" s="141"/>
      <c r="O6" s="8"/>
    </row>
    <row r="7" spans="2:15" customFormat="1" ht="9" customHeight="1">
      <c r="B7" s="339"/>
      <c r="C7" s="339"/>
      <c r="D7" s="339"/>
      <c r="E7" s="339"/>
      <c r="F7" s="339"/>
      <c r="G7" s="339"/>
      <c r="H7" s="339"/>
      <c r="I7" s="141"/>
      <c r="J7" s="141"/>
      <c r="K7" s="141"/>
      <c r="O7" s="8"/>
    </row>
    <row r="8" spans="2:15" ht="14.4" customHeight="1" thickBot="1">
      <c r="B8" s="1183" t="s">
        <v>275</v>
      </c>
      <c r="C8" s="1183"/>
      <c r="D8" s="1183"/>
      <c r="E8" s="1183"/>
      <c r="F8" s="1183"/>
      <c r="G8" s="1183"/>
    </row>
    <row r="9" spans="2:15" ht="17.100000000000001" customHeight="1">
      <c r="B9" s="603"/>
      <c r="C9" s="604">
        <v>2024</v>
      </c>
      <c r="D9" s="604">
        <v>2023</v>
      </c>
      <c r="E9" s="604">
        <v>2022</v>
      </c>
      <c r="F9" s="821">
        <v>2021</v>
      </c>
    </row>
    <row r="10" spans="2:15" ht="16.95" customHeight="1">
      <c r="B10" s="235" t="s">
        <v>276</v>
      </c>
      <c r="C10" s="74">
        <v>100000000</v>
      </c>
      <c r="D10" s="74">
        <v>68000000</v>
      </c>
      <c r="E10" s="74">
        <v>58000000</v>
      </c>
      <c r="F10" s="890">
        <v>62000000</v>
      </c>
    </row>
    <row r="11" spans="2:15" ht="17.100000000000001" customHeight="1">
      <c r="B11" s="235" t="s">
        <v>277</v>
      </c>
      <c r="C11" s="74">
        <v>74000000</v>
      </c>
      <c r="D11" s="74">
        <v>81000000</v>
      </c>
      <c r="E11" s="74">
        <v>73000000</v>
      </c>
      <c r="F11" s="890">
        <v>60000000</v>
      </c>
    </row>
    <row r="12" spans="2:15" ht="14.4" customHeight="1" thickBot="1">
      <c r="B12" s="699" t="s">
        <v>278</v>
      </c>
      <c r="C12" s="918">
        <v>174000000</v>
      </c>
      <c r="D12" s="918">
        <f>SUM(D10:D11)</f>
        <v>149000000</v>
      </c>
      <c r="E12" s="918">
        <v>130000000</v>
      </c>
      <c r="F12" s="919">
        <f>SUM(F10:F11)</f>
        <v>122000000</v>
      </c>
    </row>
    <row r="13" spans="2:15" ht="12.6" customHeight="1">
      <c r="B13" s="1207" t="s">
        <v>279</v>
      </c>
      <c r="C13" s="1207"/>
      <c r="D13" s="1207"/>
      <c r="E13" s="1207"/>
      <c r="F13" s="1207"/>
      <c r="G13" s="1207"/>
    </row>
    <row r="14" spans="2:15" ht="12.6" customHeight="1">
      <c r="B14" s="1207" t="s">
        <v>280</v>
      </c>
      <c r="C14" s="1207"/>
      <c r="D14" s="1207"/>
      <c r="E14" s="1207"/>
      <c r="F14" s="1207"/>
      <c r="G14" s="1207"/>
    </row>
    <row r="15" spans="2:15" ht="12.6" customHeight="1">
      <c r="B15" s="37"/>
      <c r="C15" s="37"/>
      <c r="D15" s="37"/>
      <c r="E15" s="37"/>
      <c r="F15" s="37"/>
      <c r="G15" s="37"/>
    </row>
    <row r="16" spans="2:15" ht="16.95" customHeight="1" thickBot="1">
      <c r="B16" s="1197" t="s">
        <v>281</v>
      </c>
      <c r="C16" s="1197"/>
      <c r="D16" s="1197"/>
      <c r="E16" s="1197"/>
      <c r="F16" s="1197"/>
      <c r="G16" s="1197"/>
    </row>
    <row r="17" spans="1:8" ht="13.2" customHeight="1" thickBot="1">
      <c r="B17" s="605" t="s">
        <v>282</v>
      </c>
      <c r="C17" s="1198" t="s">
        <v>283</v>
      </c>
      <c r="D17" s="1198"/>
      <c r="E17" s="606" t="s">
        <v>284</v>
      </c>
      <c r="F17" s="606" t="s">
        <v>285</v>
      </c>
      <c r="G17" s="607" t="s">
        <v>159</v>
      </c>
    </row>
    <row r="18" spans="1:8" ht="13.2" customHeight="1">
      <c r="B18" s="1199" t="s">
        <v>286</v>
      </c>
      <c r="C18" s="1202" t="s">
        <v>287</v>
      </c>
      <c r="D18" s="302" t="s">
        <v>288</v>
      </c>
      <c r="E18" s="349">
        <v>0</v>
      </c>
      <c r="F18" s="349">
        <v>57</v>
      </c>
      <c r="G18" s="350">
        <v>57</v>
      </c>
    </row>
    <row r="19" spans="1:8" ht="13.2" customHeight="1">
      <c r="B19" s="1200"/>
      <c r="C19" s="1203"/>
      <c r="D19" s="70" t="s">
        <v>289</v>
      </c>
      <c r="E19" s="345">
        <v>54</v>
      </c>
      <c r="F19" s="345">
        <v>4409</v>
      </c>
      <c r="G19" s="193">
        <v>4463</v>
      </c>
    </row>
    <row r="20" spans="1:8" ht="33.6" customHeight="1">
      <c r="B20" s="1200"/>
      <c r="C20" s="1203"/>
      <c r="D20" s="75" t="s">
        <v>290</v>
      </c>
      <c r="E20" s="72">
        <v>0</v>
      </c>
      <c r="F20" s="72">
        <v>117</v>
      </c>
      <c r="G20" s="192">
        <v>117</v>
      </c>
    </row>
    <row r="21" spans="1:8" ht="13.2" customHeight="1">
      <c r="B21" s="1200"/>
      <c r="C21" s="1203"/>
      <c r="D21" s="682" t="s">
        <v>159</v>
      </c>
      <c r="E21" s="683">
        <v>54</v>
      </c>
      <c r="F21" s="683">
        <v>4584</v>
      </c>
      <c r="G21" s="684">
        <v>4638</v>
      </c>
    </row>
    <row r="22" spans="1:8" ht="27" customHeight="1">
      <c r="B22" s="1200"/>
      <c r="C22" s="1204" t="s">
        <v>291</v>
      </c>
      <c r="D22" s="75" t="s">
        <v>292</v>
      </c>
      <c r="E22" s="86">
        <v>0</v>
      </c>
      <c r="F22" s="86">
        <v>295</v>
      </c>
      <c r="G22" s="278">
        <v>295</v>
      </c>
    </row>
    <row r="23" spans="1:8" ht="27" customHeight="1">
      <c r="A23" s="6"/>
      <c r="B23" s="1200"/>
      <c r="C23" s="1204"/>
      <c r="D23" s="75" t="s">
        <v>293</v>
      </c>
      <c r="E23" s="86">
        <v>0</v>
      </c>
      <c r="F23" s="86">
        <v>225</v>
      </c>
      <c r="G23" s="278">
        <v>225</v>
      </c>
      <c r="H23" s="45"/>
    </row>
    <row r="24" spans="1:8" ht="13.2" customHeight="1">
      <c r="A24" s="6"/>
      <c r="B24" s="1200"/>
      <c r="C24" s="1204"/>
      <c r="D24" s="75" t="s">
        <v>294</v>
      </c>
      <c r="E24" s="86">
        <v>0</v>
      </c>
      <c r="F24" s="102">
        <v>1341</v>
      </c>
      <c r="G24" s="346">
        <v>1342</v>
      </c>
    </row>
    <row r="25" spans="1:8" ht="27.6" customHeight="1">
      <c r="A25" s="6"/>
      <c r="B25" s="1200"/>
      <c r="C25" s="1204"/>
      <c r="D25" s="75" t="s">
        <v>295</v>
      </c>
      <c r="E25" s="86">
        <v>12</v>
      </c>
      <c r="F25" s="102">
        <v>1469</v>
      </c>
      <c r="G25" s="346">
        <v>1480</v>
      </c>
    </row>
    <row r="26" spans="1:8" ht="13.2" customHeight="1" thickBot="1">
      <c r="B26" s="1201"/>
      <c r="C26" s="1205"/>
      <c r="D26" s="685" t="s">
        <v>159</v>
      </c>
      <c r="E26" s="686">
        <v>12</v>
      </c>
      <c r="F26" s="687">
        <v>3329</v>
      </c>
      <c r="G26" s="688">
        <v>3341</v>
      </c>
    </row>
    <row r="27" spans="1:8" ht="13.2" customHeight="1">
      <c r="B27" s="1214" t="s">
        <v>296</v>
      </c>
      <c r="C27" s="1217" t="s">
        <v>297</v>
      </c>
      <c r="D27" s="302" t="s">
        <v>288</v>
      </c>
      <c r="E27" s="347">
        <v>0</v>
      </c>
      <c r="F27" s="296">
        <v>394</v>
      </c>
      <c r="G27" s="348">
        <f t="shared" ref="G27:G34" si="0">SUM(E27:F27)</f>
        <v>394</v>
      </c>
    </row>
    <row r="28" spans="1:8" ht="13.2" customHeight="1">
      <c r="B28" s="1215"/>
      <c r="C28" s="1204"/>
      <c r="D28" s="70" t="s">
        <v>289</v>
      </c>
      <c r="E28" s="102">
        <v>16</v>
      </c>
      <c r="F28" s="102">
        <v>8802</v>
      </c>
      <c r="G28" s="346">
        <f t="shared" si="0"/>
        <v>8818</v>
      </c>
    </row>
    <row r="29" spans="1:8" ht="28.2" customHeight="1">
      <c r="B29" s="1215"/>
      <c r="C29" s="1204"/>
      <c r="D29" s="75" t="s">
        <v>290</v>
      </c>
      <c r="E29" s="86">
        <v>0</v>
      </c>
      <c r="F29" s="102">
        <v>16207</v>
      </c>
      <c r="G29" s="346">
        <f t="shared" si="0"/>
        <v>16207</v>
      </c>
    </row>
    <row r="30" spans="1:8" ht="13.2" customHeight="1">
      <c r="B30" s="1215"/>
      <c r="C30" s="1204"/>
      <c r="D30" s="682" t="s">
        <v>159</v>
      </c>
      <c r="E30" s="689">
        <v>16</v>
      </c>
      <c r="F30" s="689">
        <v>25404</v>
      </c>
      <c r="G30" s="690">
        <v>25420</v>
      </c>
    </row>
    <row r="31" spans="1:8" ht="25.95" customHeight="1">
      <c r="B31" s="1215"/>
      <c r="C31" s="1204" t="s">
        <v>291</v>
      </c>
      <c r="D31" s="75" t="s">
        <v>292</v>
      </c>
      <c r="E31" s="86">
        <v>36</v>
      </c>
      <c r="F31" s="86">
        <v>0</v>
      </c>
      <c r="G31" s="346">
        <f t="shared" si="0"/>
        <v>36</v>
      </c>
    </row>
    <row r="32" spans="1:8" ht="27.6" customHeight="1">
      <c r="B32" s="1215"/>
      <c r="C32" s="1204"/>
      <c r="D32" s="75" t="s">
        <v>293</v>
      </c>
      <c r="E32" s="102">
        <v>530</v>
      </c>
      <c r="F32" s="86">
        <v>0</v>
      </c>
      <c r="G32" s="346">
        <f t="shared" si="0"/>
        <v>530</v>
      </c>
    </row>
    <row r="33" spans="1:7" ht="13.2" customHeight="1">
      <c r="B33" s="1215"/>
      <c r="C33" s="1204"/>
      <c r="D33" s="75" t="s">
        <v>294</v>
      </c>
      <c r="E33" s="102">
        <v>8263</v>
      </c>
      <c r="F33" s="102">
        <v>3186.67</v>
      </c>
      <c r="G33" s="346">
        <f t="shared" si="0"/>
        <v>11449.67</v>
      </c>
    </row>
    <row r="34" spans="1:7" ht="30.6" customHeight="1">
      <c r="B34" s="1215"/>
      <c r="C34" s="1204"/>
      <c r="D34" s="75" t="s">
        <v>295</v>
      </c>
      <c r="E34" s="102">
        <v>0</v>
      </c>
      <c r="F34" s="102">
        <v>95</v>
      </c>
      <c r="G34" s="346">
        <f t="shared" si="0"/>
        <v>95</v>
      </c>
    </row>
    <row r="35" spans="1:7" ht="13.2" customHeight="1" thickBot="1">
      <c r="B35" s="1216"/>
      <c r="C35" s="1205"/>
      <c r="D35" s="685" t="s">
        <v>159</v>
      </c>
      <c r="E35" s="687">
        <v>8830</v>
      </c>
      <c r="F35" s="687">
        <f>SUM(F31:F34)</f>
        <v>3281.67</v>
      </c>
      <c r="G35" s="688">
        <v>12111</v>
      </c>
    </row>
    <row r="36" spans="1:7" ht="11.85" customHeight="1">
      <c r="B36" s="1160" t="s">
        <v>298</v>
      </c>
      <c r="C36" s="1160"/>
      <c r="D36" s="1160"/>
      <c r="E36" s="1160"/>
      <c r="F36" s="1160"/>
      <c r="G36" s="1160"/>
    </row>
    <row r="37" spans="1:7" ht="25.35" customHeight="1">
      <c r="B37" s="1176" t="s">
        <v>299</v>
      </c>
      <c r="C37" s="1176"/>
      <c r="D37" s="1176"/>
      <c r="E37" s="1176"/>
      <c r="F37" s="1176"/>
      <c r="G37" s="1176"/>
    </row>
    <row r="38" spans="1:7" ht="14.1" customHeight="1">
      <c r="B38" s="1207" t="s">
        <v>300</v>
      </c>
      <c r="C38" s="1207"/>
      <c r="D38" s="1207"/>
      <c r="E38" s="1207"/>
      <c r="F38" s="1207"/>
      <c r="G38" s="1207"/>
    </row>
    <row r="39" spans="1:7" ht="14.1" customHeight="1">
      <c r="B39" s="1207" t="s">
        <v>301</v>
      </c>
      <c r="C39" s="1207"/>
      <c r="D39" s="1207"/>
      <c r="E39" s="1207"/>
      <c r="F39" s="1207"/>
      <c r="G39" s="1207"/>
    </row>
    <row r="40" spans="1:7" ht="12.6" customHeight="1">
      <c r="B40" s="37"/>
      <c r="C40" s="37"/>
      <c r="D40" s="37"/>
      <c r="E40" s="37"/>
      <c r="F40" s="37"/>
      <c r="G40" s="37"/>
    </row>
    <row r="41" spans="1:7" ht="12" customHeight="1">
      <c r="B41" s="37"/>
      <c r="C41" s="27"/>
      <c r="D41" s="27"/>
      <c r="E41" s="27"/>
      <c r="F41" s="27"/>
      <c r="G41" s="27"/>
    </row>
    <row r="42" spans="1:7" ht="16.350000000000001" customHeight="1" thickBot="1">
      <c r="B42" s="1218" t="s">
        <v>302</v>
      </c>
      <c r="C42" s="1219"/>
      <c r="D42" s="1219"/>
      <c r="E42" s="1219"/>
      <c r="F42" s="27"/>
      <c r="G42" s="27"/>
    </row>
    <row r="43" spans="1:7" ht="38.1" customHeight="1" thickBot="1">
      <c r="A43" s="6"/>
      <c r="B43" s="608" t="s">
        <v>303</v>
      </c>
      <c r="C43" s="609" t="s">
        <v>304</v>
      </c>
      <c r="D43" s="610" t="s">
        <v>305</v>
      </c>
      <c r="E43" s="609" t="s">
        <v>306</v>
      </c>
      <c r="F43" s="27"/>
    </row>
    <row r="44" spans="1:7" ht="15" customHeight="1">
      <c r="A44" s="6"/>
      <c r="B44" s="1208">
        <v>2024</v>
      </c>
      <c r="C44" s="1209"/>
      <c r="D44" s="1209"/>
      <c r="E44" s="1210"/>
      <c r="F44" s="27"/>
    </row>
    <row r="45" spans="1:7" ht="16.2" customHeight="1">
      <c r="A45" s="6"/>
      <c r="B45" s="188" t="s">
        <v>307</v>
      </c>
      <c r="C45" s="71">
        <v>3341</v>
      </c>
      <c r="D45" s="71">
        <v>4638</v>
      </c>
      <c r="E45" s="342">
        <v>7979</v>
      </c>
      <c r="F45" s="47"/>
    </row>
    <row r="46" spans="1:7" ht="16.2" customHeight="1">
      <c r="A46" s="6"/>
      <c r="B46" s="188" t="s">
        <v>308</v>
      </c>
      <c r="C46" s="71">
        <v>12111</v>
      </c>
      <c r="D46" s="71">
        <v>25420</v>
      </c>
      <c r="E46" s="342">
        <v>37530</v>
      </c>
      <c r="F46" s="47"/>
    </row>
    <row r="47" spans="1:7" ht="17.25" customHeight="1" thickBot="1">
      <c r="A47" s="6"/>
      <c r="B47" s="694" t="s">
        <v>309</v>
      </c>
      <c r="C47" s="697">
        <f>SUM(C45:C46)</f>
        <v>15452</v>
      </c>
      <c r="D47" s="697">
        <f t="shared" ref="D47:E47" si="1">SUM(D45:D46)</f>
        <v>30058</v>
      </c>
      <c r="E47" s="698">
        <f t="shared" si="1"/>
        <v>45509</v>
      </c>
      <c r="F47" s="47"/>
    </row>
    <row r="48" spans="1:7" ht="16.2" customHeight="1">
      <c r="A48" s="6"/>
      <c r="B48" s="1211" t="s">
        <v>310</v>
      </c>
      <c r="C48" s="1212"/>
      <c r="D48" s="1212"/>
      <c r="E48" s="1213"/>
      <c r="F48" s="27"/>
    </row>
    <row r="49" spans="1:7" ht="16.2" customHeight="1">
      <c r="A49" s="6"/>
      <c r="B49" s="188" t="s">
        <v>307</v>
      </c>
      <c r="C49" s="71">
        <v>3428.7152500000002</v>
      </c>
      <c r="D49" s="71">
        <v>38629.071000000004</v>
      </c>
      <c r="E49" s="342">
        <v>42057.786250000005</v>
      </c>
    </row>
    <row r="50" spans="1:7" ht="16.2" customHeight="1">
      <c r="A50" s="6"/>
      <c r="B50" s="188" t="s">
        <v>308</v>
      </c>
      <c r="C50" s="71">
        <v>31215.949999999997</v>
      </c>
      <c r="D50" s="71">
        <v>14475.917000000001</v>
      </c>
      <c r="E50" s="342">
        <v>45691.866999999998</v>
      </c>
    </row>
    <row r="51" spans="1:7" ht="13.5" customHeight="1" thickBot="1">
      <c r="A51" s="6"/>
      <c r="B51" s="694" t="s">
        <v>309</v>
      </c>
      <c r="C51" s="697">
        <v>34644.665249999998</v>
      </c>
      <c r="D51" s="697">
        <v>53104.987999999998</v>
      </c>
      <c r="E51" s="698">
        <v>87749.653250000003</v>
      </c>
      <c r="F51" s="552"/>
    </row>
    <row r="52" spans="1:7" ht="13.95" customHeight="1">
      <c r="A52" s="6"/>
      <c r="B52" s="1211">
        <v>2022</v>
      </c>
      <c r="C52" s="1212"/>
      <c r="D52" s="1212"/>
      <c r="E52" s="1213"/>
      <c r="F52" s="27"/>
    </row>
    <row r="53" spans="1:7" ht="16.2" customHeight="1">
      <c r="A53" s="6"/>
      <c r="B53" s="188" t="s">
        <v>307</v>
      </c>
      <c r="C53" s="71">
        <v>2342</v>
      </c>
      <c r="D53" s="71">
        <v>33667</v>
      </c>
      <c r="E53" s="342">
        <v>36010</v>
      </c>
      <c r="F53" s="47"/>
    </row>
    <row r="54" spans="1:7" ht="16.2" customHeight="1">
      <c r="A54" s="6"/>
      <c r="B54" s="188" t="s">
        <v>308</v>
      </c>
      <c r="C54" s="71">
        <v>44547</v>
      </c>
      <c r="D54" s="71">
        <v>13166</v>
      </c>
      <c r="E54" s="342">
        <v>57713</v>
      </c>
      <c r="F54" s="47"/>
    </row>
    <row r="55" spans="1:7" ht="15.75" customHeight="1" thickBot="1">
      <c r="A55" s="6"/>
      <c r="B55" s="694" t="s">
        <v>309</v>
      </c>
      <c r="C55" s="697">
        <v>46889</v>
      </c>
      <c r="D55" s="697">
        <v>46833</v>
      </c>
      <c r="E55" s="698">
        <v>93723</v>
      </c>
      <c r="F55" s="47"/>
    </row>
    <row r="56" spans="1:7" ht="15.6" customHeight="1">
      <c r="A56" s="6"/>
      <c r="B56" s="1211">
        <v>2021</v>
      </c>
      <c r="C56" s="1212"/>
      <c r="D56" s="1212"/>
      <c r="E56" s="1213"/>
      <c r="F56" s="27"/>
    </row>
    <row r="57" spans="1:7" ht="16.2" customHeight="1">
      <c r="A57" s="6"/>
      <c r="B57" s="188" t="s">
        <v>307</v>
      </c>
      <c r="C57" s="71">
        <v>2197</v>
      </c>
      <c r="D57" s="71">
        <v>41437</v>
      </c>
      <c r="E57" s="342">
        <v>43634</v>
      </c>
      <c r="F57" s="47"/>
    </row>
    <row r="58" spans="1:7" ht="16.2" customHeight="1">
      <c r="A58" s="6"/>
      <c r="B58" s="188" t="s">
        <v>308</v>
      </c>
      <c r="C58" s="71">
        <v>32965</v>
      </c>
      <c r="D58" s="71">
        <v>13363</v>
      </c>
      <c r="E58" s="342">
        <v>46328</v>
      </c>
      <c r="F58" s="47"/>
    </row>
    <row r="59" spans="1:7" ht="16.5" customHeight="1" thickBot="1">
      <c r="A59" s="6"/>
      <c r="B59" s="915" t="s">
        <v>309</v>
      </c>
      <c r="C59" s="695">
        <v>35162</v>
      </c>
      <c r="D59" s="695">
        <v>54800</v>
      </c>
      <c r="E59" s="696">
        <v>89962</v>
      </c>
      <c r="F59" s="47"/>
    </row>
    <row r="60" spans="1:7" ht="14.85" customHeight="1">
      <c r="B60" s="1160" t="s">
        <v>279</v>
      </c>
      <c r="C60" s="1160"/>
      <c r="D60" s="1160"/>
      <c r="E60" s="1160"/>
      <c r="F60" s="27"/>
      <c r="G60" s="27"/>
    </row>
    <row r="61" spans="1:7" ht="26.1" customHeight="1">
      <c r="B61" s="1176" t="s">
        <v>311</v>
      </c>
      <c r="C61" s="1176"/>
      <c r="D61" s="1176"/>
      <c r="E61" s="1176"/>
      <c r="F61" s="27"/>
      <c r="G61" s="27"/>
    </row>
    <row r="62" spans="1:7" ht="14.85" customHeight="1">
      <c r="B62" s="1207" t="s">
        <v>300</v>
      </c>
      <c r="C62" s="1207"/>
      <c r="D62" s="1207"/>
      <c r="E62" s="1207"/>
      <c r="F62" s="27"/>
      <c r="G62" s="27"/>
    </row>
    <row r="63" spans="1:7" ht="14.85" customHeight="1">
      <c r="B63" s="1207" t="s">
        <v>312</v>
      </c>
      <c r="C63" s="1207"/>
      <c r="D63" s="1207"/>
      <c r="E63" s="1207"/>
      <c r="F63" s="27"/>
      <c r="G63" s="27"/>
    </row>
    <row r="64" spans="1:7" ht="14.85" customHeight="1">
      <c r="B64" s="1207" t="s">
        <v>313</v>
      </c>
      <c r="C64" s="1207"/>
      <c r="D64" s="1207"/>
      <c r="E64" s="1207"/>
      <c r="F64" s="27"/>
      <c r="G64" s="27"/>
    </row>
    <row r="65" spans="2:16" ht="14.85" customHeight="1">
      <c r="B65" s="37"/>
      <c r="C65" s="27"/>
      <c r="D65" s="27"/>
      <c r="E65" s="27"/>
      <c r="F65" s="27"/>
      <c r="G65" s="27"/>
    </row>
    <row r="67" spans="2:16">
      <c r="C67" s="45"/>
      <c r="D67" s="45"/>
    </row>
    <row r="68" spans="2:16">
      <c r="C68" s="45"/>
    </row>
    <row r="74" spans="2:16" ht="15.6" customHeight="1"/>
    <row r="79" spans="2:16" customFormat="1" ht="15.6" customHeight="1">
      <c r="B79" s="2"/>
      <c r="C79" s="2"/>
      <c r="D79" s="2"/>
      <c r="E79" s="2"/>
      <c r="F79" s="2"/>
      <c r="G79" s="2"/>
      <c r="H79" s="2"/>
      <c r="I79" s="2"/>
      <c r="J79" s="2"/>
      <c r="K79" s="2"/>
      <c r="L79" s="2"/>
      <c r="M79" s="2"/>
      <c r="N79" s="2"/>
      <c r="O79" s="2"/>
      <c r="P79" s="2"/>
    </row>
    <row r="88" spans="2:16" customFormat="1" ht="15.6" customHeight="1">
      <c r="B88" s="2"/>
      <c r="C88" s="2"/>
      <c r="D88" s="2"/>
      <c r="E88" s="2"/>
      <c r="F88" s="2"/>
      <c r="G88" s="2"/>
      <c r="H88" s="2"/>
      <c r="I88" s="2"/>
      <c r="J88" s="2"/>
      <c r="K88" s="2"/>
      <c r="L88" s="2"/>
      <c r="M88" s="2"/>
      <c r="N88" s="2"/>
      <c r="O88" s="2"/>
      <c r="P88" s="2"/>
    </row>
    <row r="94" spans="2:16" customFormat="1" ht="15.6" customHeight="1">
      <c r="B94" s="2"/>
      <c r="C94" s="2"/>
      <c r="D94" s="2"/>
      <c r="E94" s="2"/>
      <c r="F94" s="2"/>
      <c r="G94" s="2"/>
      <c r="H94" s="2"/>
      <c r="I94" s="2"/>
      <c r="J94" s="2"/>
      <c r="K94" s="2"/>
      <c r="L94" s="2"/>
      <c r="M94" s="2"/>
      <c r="N94" s="2"/>
      <c r="O94" s="2"/>
      <c r="P94" s="2"/>
    </row>
    <row r="135" spans="1:1">
      <c r="A135" s="8"/>
    </row>
    <row r="136" spans="1:1">
      <c r="A136" s="8"/>
    </row>
    <row r="137" spans="1:1">
      <c r="A137" s="8"/>
    </row>
    <row r="138" spans="1:1">
      <c r="A138" s="8"/>
    </row>
    <row r="139" spans="1:1">
      <c r="A139" s="8"/>
    </row>
    <row r="140" spans="1:1">
      <c r="A140" s="8"/>
    </row>
  </sheetData>
  <sheetProtection algorithmName="SHA-512" hashValue="v6LVu71REER6ceDE8CJ2YtZnQpOBPYvEdt5RZ/J1KujCDRsASFLi3YBgeHf7or8F4wAtDXddbigeWCkpkiVZAg==" saltValue="gn+uTJWwp2wKsPhixTP1RA==" spinCount="100000" sheet="1" objects="1" scenarios="1"/>
  <mergeCells count="28">
    <mergeCell ref="B61:E61"/>
    <mergeCell ref="B62:E62"/>
    <mergeCell ref="B63:E63"/>
    <mergeCell ref="B64:E64"/>
    <mergeCell ref="B60:E60"/>
    <mergeCell ref="B44:E44"/>
    <mergeCell ref="B48:E48"/>
    <mergeCell ref="B52:E52"/>
    <mergeCell ref="B56:E56"/>
    <mergeCell ref="B27:B35"/>
    <mergeCell ref="C27:C30"/>
    <mergeCell ref="C31:C35"/>
    <mergeCell ref="B36:G36"/>
    <mergeCell ref="B37:G37"/>
    <mergeCell ref="B38:G38"/>
    <mergeCell ref="B39:G39"/>
    <mergeCell ref="B42:E42"/>
    <mergeCell ref="B2:K2"/>
    <mergeCell ref="B4:G4"/>
    <mergeCell ref="B8:G8"/>
    <mergeCell ref="B13:G13"/>
    <mergeCell ref="B14:G14"/>
    <mergeCell ref="B6:G6"/>
    <mergeCell ref="B16:G16"/>
    <mergeCell ref="C17:D17"/>
    <mergeCell ref="B18:B26"/>
    <mergeCell ref="C18:C21"/>
    <mergeCell ref="C22:C2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0793-E02A-4FDD-B9FB-0B5E8A02B435}">
  <sheetPr>
    <tabColor rgb="FFAAE5E3"/>
  </sheetPr>
  <dimension ref="A1:P217"/>
  <sheetViews>
    <sheetView showGridLines="0" zoomScaleNormal="100" workbookViewId="0"/>
  </sheetViews>
  <sheetFormatPr defaultColWidth="8.5546875" defaultRowHeight="14.4"/>
  <cols>
    <col min="1" max="1" width="1.6640625" customWidth="1"/>
    <col min="2" max="2" width="36.44140625" style="40" customWidth="1"/>
    <col min="3" max="9" width="15.5546875" customWidth="1"/>
    <col min="10" max="10" width="11.5546875" bestFit="1" customWidth="1"/>
    <col min="11" max="11" width="14" customWidth="1"/>
    <col min="12" max="12" width="14.44140625" customWidth="1"/>
    <col min="13" max="13" width="12.5546875" bestFit="1" customWidth="1"/>
  </cols>
  <sheetData>
    <row r="1" spans="1:16" ht="55.95" customHeight="1">
      <c r="B1" t="e" vm="1">
        <v>#VALUE!</v>
      </c>
    </row>
    <row r="2" spans="1:16" s="8" customFormat="1" ht="15.6" customHeight="1">
      <c r="B2" s="1206" t="s">
        <v>18</v>
      </c>
      <c r="C2" s="1206"/>
      <c r="D2" s="1206"/>
      <c r="E2" s="1206"/>
      <c r="F2" s="1206"/>
      <c r="G2" s="1206"/>
      <c r="H2" s="1206"/>
      <c r="I2" s="1206"/>
      <c r="J2" s="1206"/>
      <c r="K2" s="1206"/>
      <c r="L2" s="1206"/>
    </row>
    <row r="3" spans="1:16" ht="11.4" customHeight="1" thickBot="1">
      <c r="B3" s="587"/>
      <c r="C3" s="587"/>
      <c r="D3" s="587"/>
      <c r="E3" s="587"/>
      <c r="F3" s="587"/>
    </row>
    <row r="4" spans="1:16" ht="20.399999999999999" thickTop="1" thickBot="1">
      <c r="B4" s="618" t="s">
        <v>314</v>
      </c>
      <c r="C4" s="574"/>
      <c r="D4" s="574"/>
      <c r="E4" s="574"/>
      <c r="F4" s="574"/>
    </row>
    <row r="5" spans="1:16" ht="9.6" customHeight="1" thickTop="1">
      <c r="B5" s="141"/>
      <c r="C5" s="141"/>
      <c r="D5" s="141"/>
      <c r="E5" s="141"/>
      <c r="F5" s="141"/>
      <c r="G5" s="141"/>
      <c r="H5" s="141"/>
      <c r="I5" s="141"/>
      <c r="J5" s="141"/>
      <c r="K5" s="141"/>
      <c r="L5" s="141"/>
      <c r="P5" s="8"/>
    </row>
    <row r="6" spans="1:16" ht="25.2" customHeight="1">
      <c r="B6" s="1157" t="s">
        <v>150</v>
      </c>
      <c r="C6" s="1157"/>
      <c r="D6" s="1157"/>
      <c r="E6" s="1157"/>
      <c r="F6" s="1157"/>
      <c r="G6" s="612"/>
      <c r="H6" s="612"/>
      <c r="I6" s="612"/>
      <c r="J6" s="141"/>
      <c r="K6" s="141"/>
      <c r="L6" s="141"/>
      <c r="P6" s="8"/>
    </row>
    <row r="7" spans="1:16" ht="9" customHeight="1">
      <c r="B7" s="141"/>
      <c r="C7" s="141"/>
      <c r="D7" s="141"/>
      <c r="E7" s="141"/>
      <c r="F7" s="141"/>
      <c r="G7" s="141"/>
      <c r="H7" s="141"/>
      <c r="I7" s="141"/>
      <c r="J7" s="141"/>
      <c r="K7" s="141"/>
      <c r="L7" s="141"/>
      <c r="P7" s="8"/>
    </row>
    <row r="8" spans="1:16" ht="18.600000000000001" customHeight="1" thickBot="1">
      <c r="A8" s="255"/>
      <c r="B8" s="1218" t="s">
        <v>315</v>
      </c>
      <c r="C8" s="1218"/>
      <c r="D8" s="1218"/>
      <c r="E8" s="1218"/>
      <c r="F8" s="1218"/>
      <c r="G8" s="165"/>
      <c r="H8" s="165"/>
      <c r="I8" s="165"/>
      <c r="J8" s="255"/>
      <c r="K8" s="255"/>
      <c r="L8" s="255"/>
      <c r="M8" s="255"/>
      <c r="N8" s="255"/>
      <c r="O8" s="255"/>
      <c r="P8" s="255"/>
    </row>
    <row r="9" spans="1:16">
      <c r="A9" s="255"/>
      <c r="B9" s="942" t="s">
        <v>316</v>
      </c>
      <c r="C9" s="943">
        <v>2024</v>
      </c>
      <c r="D9" s="943">
        <v>2023</v>
      </c>
      <c r="E9" s="943">
        <v>2022</v>
      </c>
      <c r="F9" s="944">
        <v>2021</v>
      </c>
      <c r="G9" s="255"/>
      <c r="H9" s="255"/>
      <c r="I9" s="255"/>
      <c r="J9" s="255"/>
      <c r="K9" s="255"/>
      <c r="L9" s="255"/>
      <c r="M9" s="255"/>
      <c r="N9" s="255"/>
      <c r="O9" s="255"/>
      <c r="P9" s="255"/>
    </row>
    <row r="10" spans="1:16">
      <c r="A10" s="255"/>
      <c r="B10" s="937" t="s">
        <v>317</v>
      </c>
      <c r="C10" s="563">
        <v>5952</v>
      </c>
      <c r="D10" s="563">
        <v>6314</v>
      </c>
      <c r="E10" s="563">
        <v>5363</v>
      </c>
      <c r="F10" s="945">
        <v>5269</v>
      </c>
      <c r="G10" s="255"/>
      <c r="H10" s="255"/>
      <c r="I10" s="255"/>
      <c r="J10" s="255"/>
      <c r="K10" s="255"/>
      <c r="L10" s="255"/>
      <c r="M10" s="255"/>
      <c r="N10" s="255"/>
      <c r="O10" s="255"/>
      <c r="P10" s="255"/>
    </row>
    <row r="11" spans="1:16">
      <c r="A11" s="255"/>
      <c r="B11" s="939" t="s">
        <v>318</v>
      </c>
      <c r="C11" s="155">
        <v>57</v>
      </c>
      <c r="D11" s="155">
        <v>54</v>
      </c>
      <c r="E11" s="155">
        <v>57</v>
      </c>
      <c r="F11" s="934">
        <v>54</v>
      </c>
      <c r="G11" s="255"/>
      <c r="H11" s="255"/>
      <c r="I11" s="255"/>
      <c r="J11" s="255"/>
      <c r="K11" s="255"/>
      <c r="L11" s="255"/>
      <c r="M11" s="255"/>
      <c r="N11" s="255"/>
      <c r="O11" s="255"/>
      <c r="P11" s="255"/>
    </row>
    <row r="12" spans="1:16">
      <c r="A12" s="255"/>
      <c r="B12" s="939" t="s">
        <v>319</v>
      </c>
      <c r="C12" s="564">
        <v>2270</v>
      </c>
      <c r="D12" s="564">
        <v>2306</v>
      </c>
      <c r="E12" s="564">
        <v>1980</v>
      </c>
      <c r="F12" s="946">
        <v>2623</v>
      </c>
      <c r="G12" s="255"/>
      <c r="H12" s="255"/>
      <c r="I12" s="255"/>
      <c r="J12" s="255"/>
      <c r="K12" s="255"/>
      <c r="L12" s="255"/>
      <c r="M12" s="255"/>
      <c r="N12" s="255"/>
      <c r="O12" s="255"/>
      <c r="P12" s="255"/>
    </row>
    <row r="13" spans="1:16">
      <c r="A13" s="255"/>
      <c r="B13" s="939" t="s">
        <v>320</v>
      </c>
      <c r="C13" s="564">
        <v>2049</v>
      </c>
      <c r="D13" s="564">
        <v>2089</v>
      </c>
      <c r="E13" s="564">
        <v>1958</v>
      </c>
      <c r="F13" s="946">
        <v>1874</v>
      </c>
      <c r="G13" s="255"/>
      <c r="H13" s="255"/>
      <c r="I13" s="255"/>
      <c r="J13" s="255"/>
      <c r="K13" s="255"/>
      <c r="L13" s="255"/>
      <c r="M13" s="255"/>
      <c r="N13" s="255"/>
      <c r="O13" s="255"/>
      <c r="P13" s="255"/>
    </row>
    <row r="14" spans="1:16">
      <c r="A14" s="255"/>
      <c r="B14" s="403" t="s">
        <v>321</v>
      </c>
      <c r="C14" s="155">
        <v>307</v>
      </c>
      <c r="D14" s="155">
        <v>246</v>
      </c>
      <c r="E14" s="155">
        <v>278</v>
      </c>
      <c r="F14" s="928">
        <v>387</v>
      </c>
      <c r="G14" s="255"/>
      <c r="H14" s="255"/>
      <c r="I14" s="255"/>
      <c r="J14" s="255"/>
      <c r="K14" s="255"/>
      <c r="L14" s="255"/>
      <c r="M14" s="255"/>
      <c r="N14" s="255"/>
      <c r="O14" s="255"/>
      <c r="P14" s="255"/>
    </row>
    <row r="15" spans="1:16">
      <c r="A15" s="255"/>
      <c r="B15" s="939" t="s">
        <v>322</v>
      </c>
      <c r="C15" s="155">
        <v>143</v>
      </c>
      <c r="D15" s="155">
        <v>395</v>
      </c>
      <c r="E15" s="155">
        <v>424</v>
      </c>
      <c r="F15" s="934">
        <v>489</v>
      </c>
      <c r="G15" s="255"/>
      <c r="H15" s="255"/>
      <c r="I15" s="255"/>
      <c r="J15" s="255"/>
      <c r="K15" s="255"/>
      <c r="L15" s="255"/>
      <c r="M15" s="255"/>
      <c r="N15" s="255"/>
      <c r="O15" s="255"/>
      <c r="P15" s="255"/>
    </row>
    <row r="16" spans="1:16">
      <c r="A16" s="255"/>
      <c r="B16" s="939" t="s">
        <v>323</v>
      </c>
      <c r="C16" s="564">
        <v>16528</v>
      </c>
      <c r="D16" s="564">
        <v>13148</v>
      </c>
      <c r="E16" s="564">
        <v>9903</v>
      </c>
      <c r="F16" s="946">
        <v>11832</v>
      </c>
      <c r="G16" s="255"/>
      <c r="H16" s="255"/>
      <c r="I16" s="255"/>
      <c r="J16" s="255"/>
      <c r="K16" s="255"/>
      <c r="L16" s="255"/>
      <c r="M16" s="255"/>
      <c r="N16" s="255"/>
      <c r="O16" s="255"/>
      <c r="P16" s="255"/>
    </row>
    <row r="17" spans="1:16">
      <c r="A17" s="255"/>
      <c r="B17" s="939" t="s">
        <v>324</v>
      </c>
      <c r="C17" s="155">
        <v>964</v>
      </c>
      <c r="D17" s="155" t="s">
        <v>255</v>
      </c>
      <c r="E17" s="155" t="s">
        <v>255</v>
      </c>
      <c r="F17" s="923" t="s">
        <v>255</v>
      </c>
      <c r="G17" s="255"/>
      <c r="H17" s="255"/>
      <c r="I17" s="255"/>
      <c r="J17" s="255"/>
      <c r="K17" s="255"/>
      <c r="L17" s="255"/>
      <c r="M17" s="255"/>
      <c r="N17" s="255"/>
      <c r="O17" s="255"/>
      <c r="P17" s="255"/>
    </row>
    <row r="18" spans="1:16" ht="15" thickBot="1">
      <c r="A18" s="255"/>
      <c r="B18" s="728" t="s">
        <v>159</v>
      </c>
      <c r="C18" s="940">
        <v>28269</v>
      </c>
      <c r="D18" s="940">
        <v>24554</v>
      </c>
      <c r="E18" s="940">
        <v>19964</v>
      </c>
      <c r="F18" s="947">
        <v>22528</v>
      </c>
      <c r="G18" s="255"/>
      <c r="H18" s="255"/>
      <c r="I18" s="255"/>
      <c r="J18" s="255"/>
      <c r="K18" s="255"/>
      <c r="L18" s="255"/>
      <c r="M18" s="255"/>
      <c r="N18" s="255"/>
      <c r="O18" s="255"/>
      <c r="P18" s="255"/>
    </row>
    <row r="19" spans="1:16">
      <c r="A19" s="255"/>
      <c r="B19" s="1223" t="s">
        <v>325</v>
      </c>
      <c r="C19" s="1223"/>
      <c r="D19" s="1223"/>
      <c r="E19" s="1223"/>
      <c r="F19" s="1223"/>
      <c r="G19" s="10"/>
      <c r="H19" s="10"/>
      <c r="I19" s="10"/>
      <c r="J19" s="255"/>
      <c r="K19" s="255"/>
      <c r="L19" s="255"/>
      <c r="M19" s="255"/>
      <c r="N19" s="255"/>
      <c r="O19" s="255"/>
      <c r="P19" s="255"/>
    </row>
    <row r="20" spans="1:16" ht="21.6" customHeight="1">
      <c r="A20" s="255"/>
      <c r="B20" s="1224" t="s">
        <v>326</v>
      </c>
      <c r="C20" s="1224"/>
      <c r="D20" s="1224"/>
      <c r="E20" s="1224"/>
      <c r="F20" s="1224"/>
      <c r="G20" s="10"/>
      <c r="H20" s="10"/>
      <c r="I20" s="10"/>
      <c r="J20" s="255"/>
      <c r="K20" s="255"/>
      <c r="L20" s="255"/>
      <c r="M20" s="255"/>
      <c r="N20" s="255"/>
      <c r="O20" s="255"/>
      <c r="P20" s="255"/>
    </row>
    <row r="21" spans="1:16">
      <c r="A21" s="1220"/>
      <c r="B21" s="1220"/>
      <c r="C21" s="566"/>
      <c r="D21" s="566"/>
      <c r="E21" s="566"/>
      <c r="F21" s="566"/>
      <c r="G21" s="566"/>
      <c r="H21" s="566"/>
      <c r="I21" s="566"/>
      <c r="J21" s="255"/>
      <c r="K21" s="255"/>
      <c r="L21" s="255"/>
      <c r="M21" s="255"/>
      <c r="N21" s="255"/>
      <c r="O21" s="255"/>
      <c r="P21" s="255"/>
    </row>
    <row r="22" spans="1:16" ht="16.8">
      <c r="A22" s="255"/>
      <c r="B22" s="1225" t="s">
        <v>327</v>
      </c>
      <c r="C22" s="1225"/>
      <c r="D22" s="1225"/>
      <c r="E22" s="1225"/>
      <c r="F22" s="1225"/>
      <c r="G22" s="613"/>
      <c r="H22" s="613"/>
      <c r="I22" s="613"/>
      <c r="J22" s="255"/>
      <c r="K22" s="255"/>
      <c r="L22" s="255"/>
      <c r="M22" s="255"/>
      <c r="N22" s="255"/>
      <c r="O22" s="255"/>
      <c r="P22" s="255"/>
    </row>
    <row r="23" spans="1:16" ht="15.6">
      <c r="A23" s="255"/>
      <c r="B23" s="920" t="s">
        <v>328</v>
      </c>
      <c r="C23" s="921">
        <v>2024</v>
      </c>
      <c r="D23" s="921" t="s">
        <v>329</v>
      </c>
      <c r="E23" s="921">
        <v>2022</v>
      </c>
      <c r="F23" s="930">
        <v>2021</v>
      </c>
      <c r="G23" s="255"/>
      <c r="H23" s="255"/>
      <c r="I23" s="255"/>
      <c r="J23" s="255"/>
      <c r="K23" s="255"/>
      <c r="L23" s="255"/>
      <c r="M23" s="255"/>
      <c r="N23" s="255"/>
      <c r="O23" s="255"/>
      <c r="P23" s="255"/>
    </row>
    <row r="24" spans="1:16">
      <c r="A24" s="255"/>
      <c r="B24" s="937" t="s">
        <v>317</v>
      </c>
      <c r="C24" s="567">
        <v>425</v>
      </c>
      <c r="D24" s="567">
        <v>453</v>
      </c>
      <c r="E24" s="567">
        <v>385</v>
      </c>
      <c r="F24" s="938">
        <v>379</v>
      </c>
      <c r="G24" s="255"/>
      <c r="H24" s="255"/>
      <c r="I24" s="255"/>
      <c r="J24" s="255"/>
      <c r="K24" s="255"/>
      <c r="L24" s="255"/>
      <c r="M24" s="255"/>
      <c r="N24" s="255"/>
      <c r="O24" s="255"/>
      <c r="P24" s="255"/>
    </row>
    <row r="25" spans="1:16">
      <c r="A25" s="255"/>
      <c r="B25" s="939" t="s">
        <v>318</v>
      </c>
      <c r="C25" s="155">
        <v>4</v>
      </c>
      <c r="D25" s="155">
        <v>4</v>
      </c>
      <c r="E25" s="155">
        <v>4</v>
      </c>
      <c r="F25" s="934">
        <v>4</v>
      </c>
      <c r="G25" s="255"/>
      <c r="H25" s="255"/>
      <c r="I25" s="255"/>
      <c r="J25" s="255"/>
      <c r="K25" s="255"/>
      <c r="L25" s="255"/>
      <c r="M25" s="255"/>
      <c r="N25" s="255"/>
      <c r="O25" s="255"/>
      <c r="P25" s="255"/>
    </row>
    <row r="26" spans="1:16">
      <c r="A26" s="255"/>
      <c r="B26" s="939" t="s">
        <v>319</v>
      </c>
      <c r="C26" s="155">
        <v>221</v>
      </c>
      <c r="D26" s="155">
        <v>222</v>
      </c>
      <c r="E26" s="155">
        <v>191</v>
      </c>
      <c r="F26" s="934">
        <v>257</v>
      </c>
      <c r="G26" s="255"/>
      <c r="H26" s="255"/>
      <c r="I26" s="255"/>
      <c r="J26" s="255"/>
      <c r="K26" s="255"/>
      <c r="L26" s="255"/>
      <c r="M26" s="255"/>
      <c r="N26" s="255"/>
      <c r="O26" s="255"/>
      <c r="P26" s="255"/>
    </row>
    <row r="27" spans="1:16">
      <c r="A27" s="255"/>
      <c r="B27" s="939" t="s">
        <v>320</v>
      </c>
      <c r="C27" s="155">
        <v>103</v>
      </c>
      <c r="D27" s="155">
        <v>105</v>
      </c>
      <c r="E27" s="155">
        <v>98</v>
      </c>
      <c r="F27" s="934">
        <v>94</v>
      </c>
      <c r="G27" s="255"/>
      <c r="H27" s="255"/>
      <c r="I27" s="255"/>
      <c r="J27" s="255"/>
      <c r="K27" s="255"/>
      <c r="L27" s="255"/>
      <c r="M27" s="255"/>
      <c r="N27" s="255"/>
      <c r="O27" s="255"/>
      <c r="P27" s="255"/>
    </row>
    <row r="28" spans="1:16">
      <c r="A28" s="255"/>
      <c r="B28" s="403" t="s">
        <v>321</v>
      </c>
      <c r="C28" s="155">
        <v>34</v>
      </c>
      <c r="D28" s="155">
        <v>27</v>
      </c>
      <c r="E28" s="155">
        <v>30</v>
      </c>
      <c r="F28" s="928">
        <v>43</v>
      </c>
      <c r="G28" s="255"/>
      <c r="H28" s="255"/>
      <c r="I28" s="255"/>
      <c r="J28" s="255"/>
      <c r="K28" s="255"/>
      <c r="L28" s="255"/>
      <c r="M28" s="255"/>
      <c r="N28" s="255"/>
      <c r="O28" s="255"/>
      <c r="P28" s="255"/>
    </row>
    <row r="29" spans="1:16">
      <c r="A29" s="255"/>
      <c r="B29" s="939" t="s">
        <v>322</v>
      </c>
      <c r="C29" s="155">
        <v>38</v>
      </c>
      <c r="D29" s="155">
        <v>53</v>
      </c>
      <c r="E29" s="155">
        <v>54</v>
      </c>
      <c r="F29" s="928">
        <v>65</v>
      </c>
      <c r="G29" s="255"/>
      <c r="H29" s="255"/>
      <c r="I29" s="255"/>
      <c r="J29" s="255"/>
      <c r="K29" s="255"/>
      <c r="L29" s="255"/>
      <c r="M29" s="255"/>
      <c r="N29" s="255"/>
      <c r="O29" s="255"/>
      <c r="P29" s="255"/>
    </row>
    <row r="30" spans="1:16">
      <c r="A30" s="255"/>
      <c r="B30" s="939" t="s">
        <v>323</v>
      </c>
      <c r="C30" s="155">
        <v>858</v>
      </c>
      <c r="D30" s="155">
        <v>608</v>
      </c>
      <c r="E30" s="155">
        <v>116</v>
      </c>
      <c r="F30" s="928">
        <v>66</v>
      </c>
      <c r="G30" s="255"/>
      <c r="H30" s="255"/>
      <c r="I30" s="255"/>
      <c r="J30" s="255"/>
      <c r="K30" s="255"/>
      <c r="L30" s="255"/>
      <c r="M30" s="255"/>
      <c r="N30" s="255"/>
      <c r="O30" s="255"/>
      <c r="P30" s="255"/>
    </row>
    <row r="31" spans="1:16" ht="15" thickBot="1">
      <c r="A31" s="255"/>
      <c r="B31" s="728" t="s">
        <v>159</v>
      </c>
      <c r="C31" s="940">
        <v>1683</v>
      </c>
      <c r="D31" s="940">
        <v>1471</v>
      </c>
      <c r="E31" s="941">
        <v>878</v>
      </c>
      <c r="F31" s="723">
        <v>907</v>
      </c>
      <c r="G31" s="255"/>
      <c r="H31" s="255"/>
      <c r="I31" s="255"/>
      <c r="J31" s="255"/>
      <c r="K31" s="255"/>
      <c r="L31" s="255"/>
      <c r="M31" s="255"/>
      <c r="N31" s="255"/>
      <c r="O31" s="255"/>
      <c r="P31" s="255"/>
    </row>
    <row r="32" spans="1:16" ht="20.399999999999999" customHeight="1">
      <c r="A32" s="255"/>
      <c r="B32" s="1170" t="s">
        <v>330</v>
      </c>
      <c r="C32" s="1170"/>
      <c r="D32" s="1170"/>
      <c r="E32" s="1170"/>
      <c r="F32" s="1170"/>
      <c r="G32" s="303"/>
      <c r="H32" s="303"/>
      <c r="I32" s="303"/>
      <c r="J32" s="303"/>
      <c r="K32" s="568"/>
      <c r="L32" s="568"/>
      <c r="M32" s="568"/>
      <c r="N32" s="568"/>
      <c r="O32" s="568"/>
      <c r="P32" s="568"/>
    </row>
    <row r="33" spans="1:16" s="36" customFormat="1" ht="21.6" customHeight="1">
      <c r="A33" s="255"/>
      <c r="B33" s="1224" t="s">
        <v>331</v>
      </c>
      <c r="C33" s="1224"/>
      <c r="D33" s="1224"/>
      <c r="E33" s="1224"/>
      <c r="F33" s="1224"/>
      <c r="G33" s="26"/>
      <c r="H33" s="26"/>
      <c r="I33" s="26"/>
      <c r="J33" s="26"/>
      <c r="K33" s="528"/>
      <c r="L33" s="568"/>
      <c r="M33" s="568"/>
      <c r="N33" s="568"/>
      <c r="O33" s="568"/>
      <c r="P33" s="568"/>
    </row>
    <row r="34" spans="1:16" s="36" customFormat="1" ht="10.95" customHeight="1">
      <c r="A34" s="255"/>
      <c r="B34" s="1223" t="s">
        <v>332</v>
      </c>
      <c r="C34" s="1223"/>
      <c r="D34" s="1223"/>
      <c r="E34" s="1223"/>
      <c r="F34" s="1223"/>
      <c r="G34" s="528"/>
      <c r="H34" s="528"/>
      <c r="I34" s="528"/>
      <c r="J34" s="528"/>
      <c r="K34" s="528"/>
      <c r="L34" s="568"/>
      <c r="M34" s="568"/>
      <c r="N34" s="568"/>
      <c r="O34" s="568"/>
      <c r="P34" s="568"/>
    </row>
    <row r="35" spans="1:16" s="36" customFormat="1" ht="14.85" customHeight="1">
      <c r="A35" s="565"/>
      <c r="B35" s="1224" t="s">
        <v>333</v>
      </c>
      <c r="C35" s="1224"/>
      <c r="D35" s="1224"/>
      <c r="E35" s="1224"/>
      <c r="F35" s="1224"/>
      <c r="G35" s="26"/>
      <c r="H35" s="26"/>
      <c r="I35" s="26"/>
      <c r="J35" s="255"/>
      <c r="K35" s="255"/>
      <c r="L35" s="255"/>
      <c r="M35" s="255"/>
      <c r="N35" s="255"/>
      <c r="O35" s="255"/>
      <c r="P35" s="255"/>
    </row>
    <row r="36" spans="1:16" s="36" customFormat="1" ht="12.6" customHeight="1">
      <c r="A36" s="1221"/>
      <c r="B36" s="1221"/>
      <c r="C36" s="528"/>
      <c r="D36" s="528"/>
      <c r="E36" s="528"/>
      <c r="F36" s="528"/>
      <c r="G36" s="528"/>
      <c r="H36" s="528"/>
      <c r="I36" s="528"/>
      <c r="J36" s="255"/>
      <c r="K36" s="255"/>
      <c r="L36" s="255"/>
      <c r="M36" s="255"/>
      <c r="N36" s="255"/>
      <c r="O36" s="255"/>
      <c r="P36" s="255"/>
    </row>
    <row r="37" spans="1:16" ht="20.399999999999999" customHeight="1" thickBot="1">
      <c r="A37" s="565"/>
      <c r="B37" s="1222" t="s">
        <v>334</v>
      </c>
      <c r="C37" s="1222"/>
      <c r="D37" s="1222"/>
      <c r="E37" s="1222"/>
      <c r="F37" s="1222"/>
      <c r="G37" s="614"/>
      <c r="H37" s="614"/>
      <c r="I37" s="614"/>
      <c r="J37" s="255"/>
      <c r="K37" s="255"/>
      <c r="L37" s="255"/>
      <c r="M37" s="255"/>
      <c r="N37" s="255"/>
      <c r="O37" s="255"/>
      <c r="P37" s="255"/>
    </row>
    <row r="38" spans="1:16" ht="15.6">
      <c r="A38" s="255"/>
      <c r="B38" s="932"/>
      <c r="C38" s="921">
        <v>2024</v>
      </c>
      <c r="D38" s="921" t="s">
        <v>335</v>
      </c>
      <c r="E38" s="921">
        <v>2022</v>
      </c>
      <c r="F38" s="930">
        <v>2021</v>
      </c>
      <c r="G38" s="255"/>
      <c r="H38" s="255"/>
      <c r="I38" s="255"/>
      <c r="J38" s="255"/>
      <c r="K38" s="255"/>
      <c r="L38" s="255"/>
      <c r="M38" s="255"/>
      <c r="N38" s="255"/>
      <c r="O38" s="255"/>
      <c r="P38" s="255"/>
    </row>
    <row r="39" spans="1:16">
      <c r="A39" s="255"/>
      <c r="B39" s="933" t="s">
        <v>336</v>
      </c>
      <c r="C39" s="155">
        <v>825</v>
      </c>
      <c r="D39" s="155">
        <v>863</v>
      </c>
      <c r="E39" s="155">
        <v>763</v>
      </c>
      <c r="F39" s="934">
        <v>841</v>
      </c>
      <c r="G39" s="255"/>
      <c r="H39" s="255"/>
      <c r="I39" s="255"/>
      <c r="J39" s="255"/>
      <c r="K39" s="255"/>
      <c r="L39" s="255"/>
      <c r="M39" s="255"/>
      <c r="N39" s="255"/>
      <c r="O39" s="255"/>
      <c r="P39" s="255"/>
    </row>
    <row r="40" spans="1:16" ht="28.8">
      <c r="A40" s="255"/>
      <c r="B40" s="935" t="s">
        <v>337</v>
      </c>
      <c r="C40" s="155">
        <v>858</v>
      </c>
      <c r="D40" s="155">
        <v>608</v>
      </c>
      <c r="E40" s="155">
        <v>116</v>
      </c>
      <c r="F40" s="934">
        <v>66</v>
      </c>
      <c r="G40" s="255"/>
      <c r="H40" s="255"/>
      <c r="I40" s="255"/>
      <c r="J40" s="255"/>
      <c r="K40" s="255"/>
      <c r="L40" s="255"/>
      <c r="M40" s="255"/>
      <c r="N40" s="255"/>
      <c r="O40" s="255"/>
      <c r="P40" s="255"/>
    </row>
    <row r="41" spans="1:16" ht="26.4" customHeight="1">
      <c r="A41" s="255"/>
      <c r="B41" s="935" t="s">
        <v>338</v>
      </c>
      <c r="C41" s="155">
        <v>450</v>
      </c>
      <c r="D41" s="155">
        <v>309</v>
      </c>
      <c r="E41" s="155">
        <v>202</v>
      </c>
      <c r="F41" s="928">
        <v>273</v>
      </c>
      <c r="G41" s="569"/>
      <c r="H41" s="569"/>
      <c r="I41" s="255"/>
      <c r="J41" s="255"/>
      <c r="K41" s="255"/>
      <c r="L41" s="255"/>
      <c r="M41" s="255"/>
      <c r="N41" s="255"/>
      <c r="O41" s="255"/>
      <c r="P41" s="255"/>
    </row>
    <row r="42" spans="1:16" ht="15.6">
      <c r="A42" s="255"/>
      <c r="B42" s="933" t="s">
        <v>339</v>
      </c>
      <c r="C42" s="564">
        <v>1683</v>
      </c>
      <c r="D42" s="564">
        <v>1471</v>
      </c>
      <c r="E42" s="155">
        <v>878</v>
      </c>
      <c r="F42" s="934">
        <v>907</v>
      </c>
      <c r="G42" s="569"/>
      <c r="H42" s="569"/>
      <c r="I42" s="255"/>
      <c r="J42" s="255"/>
      <c r="K42" s="255"/>
      <c r="L42" s="255"/>
      <c r="M42" s="255"/>
      <c r="N42" s="255"/>
      <c r="O42" s="255"/>
      <c r="P42" s="255"/>
    </row>
    <row r="43" spans="1:16" ht="15.6">
      <c r="A43" s="255"/>
      <c r="B43" s="935" t="s">
        <v>340</v>
      </c>
      <c r="C43" s="155" t="s">
        <v>163</v>
      </c>
      <c r="D43" s="564">
        <v>3400</v>
      </c>
      <c r="E43" s="564">
        <v>2490</v>
      </c>
      <c r="F43" s="923" t="s">
        <v>163</v>
      </c>
      <c r="G43" s="569"/>
      <c r="H43" s="569"/>
      <c r="I43" s="255"/>
      <c r="J43" s="255"/>
      <c r="K43" s="255"/>
      <c r="L43" s="255"/>
      <c r="M43" s="255"/>
      <c r="N43" s="255"/>
      <c r="O43" s="255"/>
      <c r="P43" s="255"/>
    </row>
    <row r="44" spans="1:16" ht="15" thickBot="1">
      <c r="A44" s="255"/>
      <c r="B44" s="936" t="s">
        <v>341</v>
      </c>
      <c r="C44" s="924">
        <v>68</v>
      </c>
      <c r="D44" s="924" t="s">
        <v>255</v>
      </c>
      <c r="E44" s="924" t="s">
        <v>255</v>
      </c>
      <c r="F44" s="926" t="s">
        <v>255</v>
      </c>
      <c r="G44" s="569"/>
      <c r="H44" s="569"/>
      <c r="I44" s="255"/>
      <c r="J44" s="255"/>
      <c r="K44" s="255"/>
      <c r="L44" s="255"/>
      <c r="M44" s="255"/>
      <c r="N44" s="255"/>
      <c r="O44" s="255"/>
      <c r="P44" s="255"/>
    </row>
    <row r="45" spans="1:16" ht="20.399999999999999" customHeight="1">
      <c r="A45" s="255"/>
      <c r="B45" s="1224" t="s">
        <v>342</v>
      </c>
      <c r="C45" s="1224"/>
      <c r="D45" s="1224"/>
      <c r="E45" s="1224"/>
      <c r="F45" s="1224"/>
      <c r="G45" s="10"/>
      <c r="H45" s="10"/>
      <c r="I45" s="10"/>
      <c r="J45" s="255"/>
      <c r="K45" s="255"/>
      <c r="L45" s="255"/>
      <c r="M45" s="255"/>
      <c r="N45" s="255"/>
      <c r="O45" s="255"/>
      <c r="P45" s="255"/>
    </row>
    <row r="46" spans="1:16" ht="12.6" customHeight="1">
      <c r="A46" s="255"/>
      <c r="B46" s="1224" t="s">
        <v>343</v>
      </c>
      <c r="C46" s="1224"/>
      <c r="D46" s="1224"/>
      <c r="E46" s="1224"/>
      <c r="F46" s="1224"/>
      <c r="G46" s="26"/>
      <c r="H46" s="26"/>
      <c r="I46" s="26"/>
      <c r="J46" s="26"/>
      <c r="K46" s="255"/>
      <c r="L46" s="255"/>
      <c r="M46" s="255"/>
      <c r="N46" s="255"/>
      <c r="O46" s="255"/>
      <c r="P46" s="255"/>
    </row>
    <row r="47" spans="1:16" ht="21" customHeight="1">
      <c r="A47" s="255"/>
      <c r="B47" s="1224" t="s">
        <v>344</v>
      </c>
      <c r="C47" s="1224"/>
      <c r="D47" s="1224"/>
      <c r="E47" s="1224"/>
      <c r="F47" s="1224"/>
      <c r="G47" s="26"/>
      <c r="H47" s="26"/>
      <c r="I47" s="26"/>
      <c r="J47" s="528"/>
      <c r="K47" s="255"/>
      <c r="L47" s="255"/>
      <c r="M47" s="255"/>
      <c r="N47" s="255"/>
      <c r="O47" s="255"/>
      <c r="P47" s="255"/>
    </row>
    <row r="48" spans="1:16" ht="12.6" customHeight="1">
      <c r="A48" s="255"/>
      <c r="B48" s="1223" t="s">
        <v>345</v>
      </c>
      <c r="C48" s="1223"/>
      <c r="D48" s="1223"/>
      <c r="E48" s="1223"/>
      <c r="F48" s="1223"/>
      <c r="G48" s="10"/>
      <c r="H48" s="10"/>
      <c r="I48" s="10"/>
      <c r="J48" s="255"/>
      <c r="K48" s="255"/>
      <c r="L48" s="255"/>
      <c r="M48" s="255"/>
      <c r="N48" s="255"/>
      <c r="O48" s="255"/>
      <c r="P48" s="255"/>
    </row>
    <row r="49" spans="1:16" ht="21" customHeight="1">
      <c r="A49" s="255"/>
      <c r="B49" s="1224" t="s">
        <v>346</v>
      </c>
      <c r="C49" s="1224"/>
      <c r="D49" s="1224"/>
      <c r="E49" s="1224"/>
      <c r="F49" s="1224"/>
      <c r="G49" s="10"/>
      <c r="H49" s="9"/>
      <c r="I49" s="9"/>
      <c r="J49" s="255"/>
      <c r="K49" s="255"/>
      <c r="L49" s="255"/>
      <c r="M49" s="255"/>
      <c r="N49" s="255"/>
      <c r="O49" s="255"/>
      <c r="P49" s="255"/>
    </row>
    <row r="50" spans="1:16" ht="12.6" customHeight="1">
      <c r="A50" s="255"/>
      <c r="B50" s="1223" t="s">
        <v>347</v>
      </c>
      <c r="C50" s="1223"/>
      <c r="D50" s="1223"/>
      <c r="E50" s="1223"/>
      <c r="F50" s="1223"/>
      <c r="G50" s="10"/>
      <c r="H50" s="10"/>
      <c r="I50" s="10"/>
      <c r="J50" s="255"/>
      <c r="K50" s="255"/>
      <c r="L50" s="255"/>
      <c r="M50" s="255"/>
      <c r="N50" s="255"/>
      <c r="O50" s="255"/>
      <c r="P50" s="255"/>
    </row>
    <row r="51" spans="1:16" ht="12.6" customHeight="1">
      <c r="A51" s="255"/>
      <c r="B51" s="1223" t="s">
        <v>348</v>
      </c>
      <c r="C51" s="1223"/>
      <c r="D51" s="1223"/>
      <c r="E51" s="1223"/>
      <c r="F51" s="1223"/>
      <c r="G51" s="10"/>
      <c r="H51" s="10"/>
      <c r="I51" s="10"/>
      <c r="J51" s="255"/>
      <c r="K51" s="255"/>
      <c r="L51" s="255"/>
      <c r="M51" s="255"/>
      <c r="N51" s="255"/>
      <c r="O51" s="255"/>
      <c r="P51" s="255"/>
    </row>
    <row r="52" spans="1:16" ht="12.6" customHeight="1">
      <c r="A52" s="255"/>
      <c r="B52" s="1223" t="s">
        <v>349</v>
      </c>
      <c r="C52" s="1223"/>
      <c r="D52" s="1223"/>
      <c r="E52" s="1223"/>
      <c r="F52" s="1223"/>
      <c r="G52" s="10"/>
      <c r="H52" s="10"/>
      <c r="I52" s="10"/>
      <c r="J52" s="255"/>
      <c r="K52" s="255"/>
      <c r="L52" s="255"/>
      <c r="M52" s="255"/>
      <c r="N52" s="255"/>
      <c r="O52" s="255"/>
      <c r="P52" s="255"/>
    </row>
    <row r="53" spans="1:16" ht="31.5" customHeight="1">
      <c r="A53" s="565"/>
      <c r="B53" s="1224" t="s">
        <v>350</v>
      </c>
      <c r="C53" s="1224"/>
      <c r="D53" s="1224"/>
      <c r="E53" s="1224"/>
      <c r="F53" s="1224"/>
      <c r="G53" s="26"/>
      <c r="H53" s="10"/>
      <c r="I53" s="10"/>
      <c r="J53" s="255"/>
      <c r="K53" s="255"/>
      <c r="L53" s="255"/>
      <c r="M53" s="255"/>
      <c r="N53" s="255"/>
      <c r="O53" s="255"/>
      <c r="P53" s="255"/>
    </row>
    <row r="54" spans="1:16" ht="12.6" customHeight="1">
      <c r="A54" s="565"/>
      <c r="B54" s="9"/>
      <c r="C54" s="9"/>
      <c r="D54" s="9"/>
      <c r="E54" s="9"/>
      <c r="F54" s="9"/>
      <c r="G54" s="9"/>
      <c r="H54" s="9"/>
      <c r="I54" s="9"/>
      <c r="J54" s="255"/>
      <c r="K54" s="255"/>
      <c r="L54" s="255"/>
      <c r="M54" s="255"/>
      <c r="N54" s="255"/>
      <c r="O54" s="255"/>
      <c r="P54" s="255"/>
    </row>
    <row r="55" spans="1:16" ht="16.8" thickBot="1">
      <c r="A55" s="255"/>
      <c r="B55" s="1219" t="s">
        <v>351</v>
      </c>
      <c r="C55" s="1219"/>
      <c r="D55" s="1219"/>
      <c r="E55" s="1219"/>
      <c r="F55" s="1219"/>
      <c r="G55" s="447"/>
      <c r="H55" s="447"/>
      <c r="I55" s="447"/>
      <c r="J55" s="255"/>
      <c r="K55" s="255"/>
      <c r="L55" s="255"/>
      <c r="M55" s="255"/>
      <c r="N55" s="255"/>
      <c r="O55" s="255"/>
      <c r="P55" s="255"/>
    </row>
    <row r="56" spans="1:16">
      <c r="A56" s="255"/>
      <c r="B56" s="920" t="s">
        <v>352</v>
      </c>
      <c r="C56" s="921">
        <v>2024</v>
      </c>
      <c r="D56" s="921">
        <v>2023</v>
      </c>
      <c r="E56" s="921">
        <v>2022</v>
      </c>
      <c r="F56" s="930">
        <v>2021</v>
      </c>
      <c r="G56" s="255"/>
      <c r="H56" s="255"/>
      <c r="I56" s="255"/>
      <c r="J56" s="255"/>
      <c r="K56" s="255"/>
      <c r="L56" s="255"/>
      <c r="M56" s="255"/>
      <c r="N56" s="255"/>
      <c r="O56" s="255"/>
      <c r="P56" s="255"/>
    </row>
    <row r="57" spans="1:16" ht="30" customHeight="1">
      <c r="A57" s="255"/>
      <c r="B57" s="403" t="s">
        <v>353</v>
      </c>
      <c r="C57" s="1141">
        <v>44.7</v>
      </c>
      <c r="D57" s="155">
        <v>58.79</v>
      </c>
      <c r="E57" s="1140">
        <v>52.9</v>
      </c>
      <c r="F57" s="931">
        <v>48.92</v>
      </c>
      <c r="G57" s="255"/>
      <c r="H57" s="255"/>
      <c r="I57" s="255"/>
      <c r="J57" s="255"/>
      <c r="K57" s="255"/>
      <c r="L57" s="255"/>
      <c r="M57" s="255"/>
      <c r="N57" s="255"/>
      <c r="O57" s="255"/>
      <c r="P57" s="255"/>
    </row>
    <row r="58" spans="1:16" ht="27" thickBot="1">
      <c r="A58" s="565"/>
      <c r="B58" s="407" t="s">
        <v>354</v>
      </c>
      <c r="C58" s="924">
        <v>3.23</v>
      </c>
      <c r="D58" s="924">
        <v>4.57</v>
      </c>
      <c r="E58" s="924">
        <v>2.09</v>
      </c>
      <c r="F58" s="926">
        <v>1.57</v>
      </c>
      <c r="G58" s="255"/>
      <c r="H58" s="255"/>
      <c r="I58" s="255"/>
      <c r="J58" s="255"/>
      <c r="K58" s="255"/>
      <c r="L58" s="255"/>
      <c r="M58" s="255"/>
      <c r="N58" s="255"/>
      <c r="O58" s="255"/>
      <c r="P58" s="255"/>
    </row>
    <row r="59" spans="1:16" ht="25.2" customHeight="1">
      <c r="A59" s="565"/>
      <c r="B59" s="1224" t="s">
        <v>355</v>
      </c>
      <c r="C59" s="1224"/>
      <c r="D59" s="1224"/>
      <c r="E59" s="1224"/>
      <c r="F59" s="1224"/>
      <c r="G59" s="10"/>
      <c r="H59" s="10"/>
      <c r="I59" s="10"/>
      <c r="J59" s="255"/>
      <c r="K59" s="255"/>
      <c r="L59" s="255"/>
      <c r="M59" s="255"/>
      <c r="N59" s="255"/>
      <c r="O59" s="255"/>
      <c r="P59" s="255"/>
    </row>
    <row r="60" spans="1:16">
      <c r="A60" s="565"/>
      <c r="B60" s="1223" t="s">
        <v>356</v>
      </c>
      <c r="C60" s="1223"/>
      <c r="D60" s="1223"/>
      <c r="E60" s="1223"/>
      <c r="F60" s="1223"/>
      <c r="G60" s="10"/>
      <c r="H60" s="10"/>
      <c r="I60" s="10"/>
      <c r="J60" s="255"/>
      <c r="K60" s="255"/>
      <c r="L60" s="255"/>
      <c r="M60" s="255"/>
      <c r="N60" s="255"/>
      <c r="O60" s="255"/>
      <c r="P60" s="255"/>
    </row>
    <row r="61" spans="1:16">
      <c r="A61" s="565"/>
      <c r="B61" s="1223" t="s">
        <v>357</v>
      </c>
      <c r="C61" s="1223"/>
      <c r="D61" s="1223"/>
      <c r="E61" s="1223"/>
      <c r="F61" s="1223"/>
      <c r="G61" s="10"/>
      <c r="H61" s="10"/>
      <c r="I61" s="10"/>
      <c r="J61" s="255"/>
      <c r="K61" s="255"/>
      <c r="L61" s="255"/>
      <c r="M61" s="255"/>
      <c r="N61" s="255"/>
      <c r="O61" s="255"/>
      <c r="P61" s="255"/>
    </row>
    <row r="62" spans="1:16">
      <c r="A62" s="1221"/>
      <c r="B62" s="1221"/>
      <c r="C62" s="570"/>
      <c r="D62" s="570"/>
      <c r="E62" s="253"/>
      <c r="F62" s="571"/>
      <c r="G62" s="571"/>
      <c r="H62" s="571"/>
      <c r="I62" s="255"/>
      <c r="J62" s="255"/>
      <c r="K62" s="255"/>
      <c r="L62" s="255"/>
      <c r="M62" s="255"/>
      <c r="N62" s="255"/>
      <c r="O62" s="255"/>
      <c r="P62" s="255"/>
    </row>
    <row r="63" spans="1:16" ht="16.8" thickBot="1">
      <c r="A63" s="565"/>
      <c r="B63" s="1219" t="s">
        <v>358</v>
      </c>
      <c r="C63" s="1219"/>
      <c r="D63" s="1219"/>
      <c r="E63" s="1219"/>
      <c r="F63" s="1219"/>
      <c r="G63" s="447"/>
      <c r="H63" s="447"/>
      <c r="I63" s="447"/>
      <c r="J63" s="255"/>
      <c r="K63" s="255"/>
      <c r="L63" s="255"/>
      <c r="M63" s="255"/>
      <c r="N63" s="255"/>
      <c r="O63" s="255"/>
      <c r="P63" s="255"/>
    </row>
    <row r="64" spans="1:16">
      <c r="A64" s="565"/>
      <c r="B64" s="920" t="s">
        <v>352</v>
      </c>
      <c r="C64" s="927">
        <v>2024</v>
      </c>
      <c r="D64" s="927">
        <v>2023</v>
      </c>
      <c r="E64" s="921">
        <v>2022</v>
      </c>
      <c r="F64" s="922">
        <v>2021</v>
      </c>
      <c r="G64" s="255"/>
      <c r="H64" s="255"/>
      <c r="I64" s="255"/>
      <c r="J64" s="255"/>
      <c r="K64" s="255"/>
      <c r="L64" s="255"/>
      <c r="M64" s="255"/>
      <c r="N64" s="255"/>
      <c r="O64" s="255"/>
      <c r="P64" s="255"/>
    </row>
    <row r="65" spans="1:16" ht="26.4">
      <c r="A65" s="565"/>
      <c r="B65" s="403" t="s">
        <v>359</v>
      </c>
      <c r="C65" s="155">
        <v>12.86</v>
      </c>
      <c r="D65" s="155">
        <v>13.18</v>
      </c>
      <c r="E65" s="1140">
        <v>11.8</v>
      </c>
      <c r="F65" s="928">
        <v>13.91</v>
      </c>
      <c r="G65" s="255"/>
      <c r="H65" s="255"/>
      <c r="I65" s="255"/>
      <c r="J65" s="255"/>
      <c r="K65" s="255"/>
      <c r="L65" s="255"/>
      <c r="M65" s="255"/>
      <c r="N65" s="255"/>
      <c r="O65" s="255"/>
      <c r="P65" s="255"/>
    </row>
    <row r="66" spans="1:16" ht="27" thickBot="1">
      <c r="A66" s="565"/>
      <c r="B66" s="407" t="s">
        <v>354</v>
      </c>
      <c r="C66" s="924">
        <v>0.56000000000000005</v>
      </c>
      <c r="D66" s="924">
        <v>0.56999999999999995</v>
      </c>
      <c r="E66" s="925">
        <v>0.56000000000000005</v>
      </c>
      <c r="F66" s="929">
        <v>0.64</v>
      </c>
      <c r="G66" s="255"/>
      <c r="H66" s="255"/>
      <c r="I66" s="255"/>
      <c r="J66" s="255"/>
      <c r="K66" s="255"/>
      <c r="L66" s="255"/>
      <c r="M66" s="255"/>
      <c r="N66" s="255"/>
      <c r="O66" s="255"/>
      <c r="P66" s="255"/>
    </row>
    <row r="67" spans="1:16" ht="22.2" customHeight="1">
      <c r="A67" s="565"/>
      <c r="B67" s="1170" t="s">
        <v>355</v>
      </c>
      <c r="C67" s="1170"/>
      <c r="D67" s="1170"/>
      <c r="E67" s="1170"/>
      <c r="F67" s="1170"/>
      <c r="G67" s="303"/>
      <c r="H67" s="303"/>
      <c r="I67" s="303"/>
      <c r="J67" s="255"/>
      <c r="K67" s="255"/>
      <c r="L67" s="255"/>
      <c r="M67" s="255"/>
      <c r="N67" s="255"/>
      <c r="O67" s="255"/>
      <c r="P67" s="255"/>
    </row>
    <row r="68" spans="1:16">
      <c r="A68" s="565"/>
      <c r="B68" s="1223" t="s">
        <v>360</v>
      </c>
      <c r="C68" s="1223"/>
      <c r="D68" s="1223"/>
      <c r="E68" s="1223"/>
      <c r="F68" s="1223"/>
      <c r="G68" s="10"/>
      <c r="H68" s="10"/>
      <c r="I68" s="10"/>
      <c r="J68" s="255"/>
      <c r="K68" s="255"/>
      <c r="L68" s="255"/>
      <c r="M68" s="255"/>
      <c r="N68" s="255"/>
      <c r="O68" s="255"/>
      <c r="P68" s="255"/>
    </row>
    <row r="69" spans="1:16">
      <c r="A69" s="565"/>
      <c r="B69" s="1223"/>
      <c r="C69" s="1223"/>
      <c r="D69" s="1223"/>
      <c r="E69" s="1223"/>
      <c r="F69" s="1223"/>
      <c r="G69" s="1223"/>
      <c r="H69" s="1223"/>
      <c r="I69" s="1223"/>
      <c r="J69" s="255"/>
      <c r="K69" s="255"/>
      <c r="L69" s="255"/>
      <c r="M69" s="255"/>
      <c r="N69" s="255"/>
      <c r="O69" s="255"/>
      <c r="P69" s="255"/>
    </row>
    <row r="70" spans="1:16" ht="14.4" customHeight="1" thickBot="1">
      <c r="A70" s="255"/>
      <c r="B70" s="1218" t="s">
        <v>361</v>
      </c>
      <c r="C70" s="1218"/>
      <c r="D70" s="1218"/>
      <c r="E70" s="1218"/>
      <c r="F70" s="1218"/>
      <c r="G70" s="1218"/>
      <c r="H70" s="255"/>
      <c r="I70" s="255"/>
      <c r="J70" s="255"/>
      <c r="K70" s="255"/>
      <c r="L70" s="255"/>
      <c r="M70" s="255"/>
      <c r="N70" s="255"/>
      <c r="O70" s="255"/>
      <c r="P70" s="255"/>
    </row>
    <row r="71" spans="1:16">
      <c r="A71" s="255"/>
      <c r="B71" s="920" t="s">
        <v>352</v>
      </c>
      <c r="C71" s="921">
        <v>2024</v>
      </c>
      <c r="D71" s="921">
        <v>2023</v>
      </c>
      <c r="E71" s="921">
        <v>2022</v>
      </c>
      <c r="F71" s="922">
        <v>2021</v>
      </c>
      <c r="G71" s="255"/>
      <c r="H71" s="255"/>
      <c r="I71" s="255"/>
      <c r="J71" s="255"/>
      <c r="K71" s="255"/>
      <c r="L71" s="255"/>
      <c r="M71" s="255"/>
      <c r="N71" s="255"/>
      <c r="O71" s="255"/>
      <c r="P71" s="255"/>
    </row>
    <row r="72" spans="1:16" ht="42">
      <c r="A72" s="255"/>
      <c r="B72" s="403" t="s">
        <v>362</v>
      </c>
      <c r="C72" s="155">
        <v>2.7</v>
      </c>
      <c r="D72" s="155">
        <v>3.1</v>
      </c>
      <c r="E72" s="166">
        <v>1.9</v>
      </c>
      <c r="F72" s="923">
        <v>1.9</v>
      </c>
      <c r="G72" s="255"/>
      <c r="H72" s="255"/>
      <c r="I72" s="255"/>
      <c r="J72" s="255"/>
      <c r="K72" s="255"/>
      <c r="L72" s="255"/>
      <c r="M72" s="255"/>
      <c r="N72" s="255"/>
      <c r="O72" s="255"/>
      <c r="P72" s="255"/>
    </row>
    <row r="73" spans="1:16" ht="42.6" thickBot="1">
      <c r="A73" s="255"/>
      <c r="B73" s="407" t="s">
        <v>363</v>
      </c>
      <c r="C73" s="924">
        <v>2.5</v>
      </c>
      <c r="D73" s="924">
        <v>2.7</v>
      </c>
      <c r="E73" s="925">
        <v>1.8</v>
      </c>
      <c r="F73" s="926">
        <v>1.8</v>
      </c>
      <c r="G73" s="255"/>
      <c r="H73" s="255"/>
      <c r="I73" s="255"/>
      <c r="J73" s="255"/>
      <c r="K73" s="255"/>
      <c r="L73" s="255"/>
      <c r="M73" s="255"/>
      <c r="N73" s="255"/>
      <c r="O73" s="255"/>
      <c r="P73" s="255"/>
    </row>
    <row r="74" spans="1:16" ht="20.399999999999999" customHeight="1">
      <c r="A74" s="255"/>
      <c r="B74" s="1224" t="s">
        <v>364</v>
      </c>
      <c r="C74" s="1224"/>
      <c r="D74" s="1224"/>
      <c r="E74" s="1224"/>
      <c r="F74" s="1224"/>
      <c r="G74" s="26"/>
      <c r="H74" s="255"/>
      <c r="I74" s="255"/>
      <c r="J74" s="255"/>
      <c r="K74" s="255"/>
      <c r="L74" s="255"/>
      <c r="M74" s="255"/>
      <c r="N74" s="255"/>
      <c r="O74" s="255"/>
      <c r="P74" s="255"/>
    </row>
    <row r="75" spans="1:16" ht="64.95" customHeight="1">
      <c r="A75" s="255"/>
      <c r="B75" s="1224" t="s">
        <v>365</v>
      </c>
      <c r="C75" s="1224"/>
      <c r="D75" s="1224"/>
      <c r="E75" s="1224"/>
      <c r="F75" s="1224"/>
      <c r="G75" s="26"/>
      <c r="H75" s="255"/>
      <c r="I75" s="255"/>
      <c r="J75" s="255"/>
      <c r="K75" s="255"/>
      <c r="L75" s="255"/>
      <c r="M75" s="255"/>
      <c r="N75" s="255"/>
      <c r="O75" s="255"/>
      <c r="P75" s="255"/>
    </row>
    <row r="76" spans="1:16" ht="20.399999999999999" customHeight="1">
      <c r="A76" s="255"/>
      <c r="B76" s="1224" t="s">
        <v>366</v>
      </c>
      <c r="C76" s="1224"/>
      <c r="D76" s="1224"/>
      <c r="E76" s="1224"/>
      <c r="F76" s="1224"/>
      <c r="G76" s="26"/>
      <c r="H76" s="255"/>
      <c r="I76" s="255"/>
      <c r="J76" s="255"/>
      <c r="K76" s="255"/>
      <c r="L76" s="255"/>
      <c r="M76" s="255"/>
      <c r="N76" s="255"/>
      <c r="O76" s="255"/>
      <c r="P76" s="255"/>
    </row>
    <row r="77" spans="1:16" ht="14.4" customHeight="1">
      <c r="A77" s="565"/>
      <c r="B77" s="1224" t="s">
        <v>367</v>
      </c>
      <c r="C77" s="1224"/>
      <c r="D77" s="1224"/>
      <c r="E77" s="1224"/>
      <c r="F77" s="1224"/>
      <c r="G77" s="26"/>
      <c r="H77" s="255"/>
      <c r="I77" s="255"/>
      <c r="J77" s="255"/>
      <c r="K77" s="255"/>
      <c r="L77" s="255"/>
      <c r="M77" s="255"/>
      <c r="N77" s="255"/>
      <c r="O77" s="255"/>
      <c r="P77" s="255"/>
    </row>
    <row r="78" spans="1:16" ht="14.4" customHeight="1">
      <c r="A78" s="565"/>
      <c r="B78" s="1224" t="s">
        <v>368</v>
      </c>
      <c r="C78" s="1224"/>
      <c r="D78" s="1224"/>
      <c r="E78" s="1224"/>
      <c r="F78" s="1224"/>
      <c r="G78" s="26"/>
      <c r="H78" s="565"/>
      <c r="I78" s="255"/>
      <c r="J78" s="255"/>
      <c r="K78" s="255"/>
      <c r="L78" s="255"/>
      <c r="M78" s="255"/>
      <c r="N78" s="255"/>
      <c r="O78" s="255"/>
      <c r="P78" s="255"/>
    </row>
    <row r="79" spans="1:16">
      <c r="A79" s="6"/>
      <c r="B79" s="67"/>
      <c r="C79" s="6"/>
      <c r="D79" s="6"/>
      <c r="E79" s="17"/>
      <c r="F79" s="17"/>
      <c r="G79" s="17"/>
      <c r="H79" s="17"/>
    </row>
    <row r="80" spans="1:16">
      <c r="A80" s="6"/>
      <c r="B80" s="68"/>
      <c r="C80" s="6"/>
      <c r="D80" s="6"/>
      <c r="E80" s="17"/>
      <c r="F80" s="17"/>
      <c r="G80" s="17"/>
      <c r="H80" s="17"/>
    </row>
    <row r="81" spans="1:1">
      <c r="A81" s="6"/>
    </row>
    <row r="82" spans="1:1">
      <c r="A82" s="6"/>
    </row>
    <row r="83" spans="1:1">
      <c r="A83" s="6"/>
    </row>
    <row r="84" spans="1:1">
      <c r="A84" s="6"/>
    </row>
    <row r="85" spans="1:1">
      <c r="A85" s="6"/>
    </row>
    <row r="86" spans="1:1">
      <c r="A86" s="6"/>
    </row>
    <row r="87" spans="1:1">
      <c r="A87" s="6"/>
    </row>
    <row r="88" spans="1:1">
      <c r="A88" s="6"/>
    </row>
    <row r="106" spans="2:12">
      <c r="B106" s="69"/>
      <c r="C106" s="5"/>
      <c r="D106" s="5"/>
      <c r="E106" s="5"/>
      <c r="F106" s="5"/>
      <c r="G106" s="5"/>
      <c r="H106" s="5"/>
    </row>
    <row r="107" spans="2:12">
      <c r="B107" s="69"/>
      <c r="C107" s="5"/>
      <c r="D107" s="5"/>
      <c r="E107" s="5"/>
      <c r="F107" s="5"/>
      <c r="G107" s="5"/>
      <c r="H107" s="5"/>
    </row>
    <row r="108" spans="2:12">
      <c r="B108" s="69"/>
      <c r="C108" s="5"/>
      <c r="D108" s="5"/>
      <c r="E108" s="5"/>
      <c r="F108" s="5"/>
      <c r="G108" s="5"/>
      <c r="H108" s="5"/>
    </row>
    <row r="109" spans="2:12">
      <c r="I109" s="5"/>
      <c r="J109" s="5"/>
      <c r="K109" s="5"/>
      <c r="L109" s="5"/>
    </row>
    <row r="110" spans="2:12">
      <c r="I110" s="5"/>
      <c r="J110" s="5"/>
      <c r="K110" s="5"/>
      <c r="L110" s="5"/>
    </row>
    <row r="111" spans="2:12">
      <c r="I111" s="5"/>
      <c r="J111" s="5"/>
      <c r="K111" s="5"/>
      <c r="L111" s="5"/>
    </row>
    <row r="212" spans="1:1">
      <c r="A212" s="8"/>
    </row>
    <row r="213" spans="1:1">
      <c r="A213" s="8"/>
    </row>
    <row r="214" spans="1:1">
      <c r="A214" s="8"/>
    </row>
    <row r="215" spans="1:1">
      <c r="A215" s="8"/>
    </row>
    <row r="216" spans="1:1">
      <c r="A216" s="8"/>
    </row>
    <row r="217" spans="1:1">
      <c r="A217" s="8"/>
    </row>
  </sheetData>
  <sheetProtection algorithmName="SHA-512" hashValue="T/jQu/u6XNuQxBo0DXUNF1iZljMp2jjpEIqHWX09LwW801VOVWXxr3dEwaP/f8aPMMruos04TtjEXYvQ4nGHeQ==" saltValue="cjN/hSee4mLToIAu7WM3IA==" spinCount="100000" sheet="1" objects="1" scenarios="1"/>
  <mergeCells count="37">
    <mergeCell ref="B76:F76"/>
    <mergeCell ref="B77:F77"/>
    <mergeCell ref="B78:F78"/>
    <mergeCell ref="B6:F6"/>
    <mergeCell ref="B32:F32"/>
    <mergeCell ref="B33:F33"/>
    <mergeCell ref="B34:F34"/>
    <mergeCell ref="B35:F35"/>
    <mergeCell ref="B22:F22"/>
    <mergeCell ref="B8:F8"/>
    <mergeCell ref="B19:F19"/>
    <mergeCell ref="B20:F20"/>
    <mergeCell ref="B45:F45"/>
    <mergeCell ref="B46:F46"/>
    <mergeCell ref="B47:F47"/>
    <mergeCell ref="B48:F48"/>
    <mergeCell ref="B74:F74"/>
    <mergeCell ref="B75:F75"/>
    <mergeCell ref="B69:I69"/>
    <mergeCell ref="A62:B62"/>
    <mergeCell ref="B60:F60"/>
    <mergeCell ref="B61:F61"/>
    <mergeCell ref="B70:G70"/>
    <mergeCell ref="B63:F63"/>
    <mergeCell ref="B67:F67"/>
    <mergeCell ref="B2:L2"/>
    <mergeCell ref="A21:B21"/>
    <mergeCell ref="A36:B36"/>
    <mergeCell ref="B37:F37"/>
    <mergeCell ref="B68:F68"/>
    <mergeCell ref="B55:F55"/>
    <mergeCell ref="B49:F49"/>
    <mergeCell ref="B50:F50"/>
    <mergeCell ref="B52:F52"/>
    <mergeCell ref="B53:F53"/>
    <mergeCell ref="B59:F59"/>
    <mergeCell ref="B51:F5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7C8D6-2493-43DB-ABA1-44C74AE0947F}">
  <sheetPr codeName="Sheet7">
    <tabColor rgb="FFAAE5E3"/>
  </sheetPr>
  <dimension ref="A1:P222"/>
  <sheetViews>
    <sheetView showGridLines="0" zoomScaleNormal="100" workbookViewId="0"/>
  </sheetViews>
  <sheetFormatPr defaultColWidth="8.5546875" defaultRowHeight="14.4"/>
  <cols>
    <col min="1" max="1" width="1.6640625" customWidth="1"/>
    <col min="2" max="2" width="38.44140625" customWidth="1"/>
    <col min="3" max="3" width="20.33203125" customWidth="1"/>
    <col min="4" max="4" width="33.6640625" customWidth="1"/>
    <col min="5" max="7" width="27.109375" customWidth="1"/>
    <col min="8" max="11" width="16.5546875" customWidth="1"/>
    <col min="12" max="12" width="26.44140625" customWidth="1"/>
  </cols>
  <sheetData>
    <row r="1" spans="1:16" ht="55.95" customHeight="1">
      <c r="B1" t="e" vm="1">
        <v>#VALUE!</v>
      </c>
    </row>
    <row r="2" spans="1:16" ht="15.6" customHeight="1">
      <c r="B2" s="1158" t="s">
        <v>18</v>
      </c>
      <c r="C2" s="1158"/>
      <c r="D2" s="1158"/>
      <c r="E2" s="1158"/>
      <c r="F2" s="1158"/>
      <c r="G2" s="1158"/>
      <c r="H2" s="1158"/>
      <c r="I2" s="1158"/>
      <c r="J2" s="1158"/>
      <c r="K2" s="1158"/>
      <c r="L2" s="1158"/>
    </row>
    <row r="3" spans="1:16" ht="12" customHeight="1" thickBot="1">
      <c r="B3" s="619"/>
      <c r="C3" s="619"/>
      <c r="D3" s="619"/>
      <c r="E3" s="619"/>
      <c r="F3" s="619"/>
      <c r="G3" s="619"/>
      <c r="H3" s="234"/>
      <c r="I3" s="234"/>
      <c r="J3" s="234"/>
      <c r="K3" s="234"/>
      <c r="L3" s="234"/>
    </row>
    <row r="4" spans="1:16" ht="20.399999999999999" thickTop="1" thickBot="1">
      <c r="B4" s="1174" t="s">
        <v>369</v>
      </c>
      <c r="C4" s="1174"/>
      <c r="D4" s="1174"/>
      <c r="E4" s="1174"/>
      <c r="F4" s="1174"/>
      <c r="G4" s="1174"/>
    </row>
    <row r="5" spans="1:16" ht="9.6" customHeight="1" thickTop="1">
      <c r="B5" s="141"/>
      <c r="C5" s="141"/>
      <c r="D5" s="141"/>
      <c r="E5" s="141"/>
      <c r="F5" s="141"/>
      <c r="G5" s="141"/>
      <c r="H5" s="141"/>
      <c r="I5" s="141"/>
      <c r="J5" s="141"/>
      <c r="K5" s="141"/>
      <c r="L5" s="141"/>
      <c r="P5" s="8"/>
    </row>
    <row r="6" spans="1:16" ht="23.4" customHeight="1">
      <c r="B6" s="1157" t="s">
        <v>370</v>
      </c>
      <c r="C6" s="1157"/>
      <c r="D6" s="1157"/>
      <c r="E6" s="1157"/>
      <c r="F6" s="1157"/>
      <c r="G6" s="1157"/>
      <c r="H6" s="620"/>
      <c r="I6" s="620"/>
    </row>
    <row r="7" spans="1:16" ht="7.2" customHeight="1">
      <c r="B7" s="351"/>
      <c r="C7" s="351"/>
      <c r="D7" s="351"/>
      <c r="E7" s="351"/>
      <c r="F7" s="351"/>
      <c r="G7" s="351"/>
      <c r="H7" s="351"/>
      <c r="I7" s="351"/>
    </row>
    <row r="8" spans="1:16" ht="18" customHeight="1" thickBot="1">
      <c r="A8" s="255"/>
      <c r="B8" s="1218" t="s">
        <v>371</v>
      </c>
      <c r="C8" s="1218"/>
      <c r="D8" s="1218"/>
      <c r="E8" s="1218"/>
      <c r="F8" s="1218"/>
      <c r="G8" s="1218"/>
      <c r="H8" s="255"/>
    </row>
    <row r="9" spans="1:16" ht="27" customHeight="1">
      <c r="A9" s="255"/>
      <c r="B9" s="957"/>
      <c r="C9" s="958" t="s">
        <v>372</v>
      </c>
      <c r="D9" s="958" t="s">
        <v>373</v>
      </c>
      <c r="E9" s="958" t="s">
        <v>374</v>
      </c>
      <c r="F9" s="958" t="s">
        <v>375</v>
      </c>
      <c r="G9" s="959" t="s">
        <v>376</v>
      </c>
      <c r="H9" s="255"/>
    </row>
    <row r="10" spans="1:16" ht="15.6" customHeight="1">
      <c r="A10" s="255"/>
      <c r="B10" s="960" t="s">
        <v>377</v>
      </c>
      <c r="C10" s="256" t="s">
        <v>378</v>
      </c>
      <c r="D10" s="256" t="s">
        <v>379</v>
      </c>
      <c r="E10" s="256" t="s">
        <v>380</v>
      </c>
      <c r="F10" s="256" t="s">
        <v>381</v>
      </c>
      <c r="G10" s="961" t="s">
        <v>382</v>
      </c>
      <c r="H10" s="255"/>
    </row>
    <row r="11" spans="1:16" ht="15.6" customHeight="1">
      <c r="A11" s="255"/>
      <c r="B11" s="960" t="s">
        <v>383</v>
      </c>
      <c r="C11" s="256" t="s">
        <v>384</v>
      </c>
      <c r="D11" s="256" t="s">
        <v>379</v>
      </c>
      <c r="E11" s="256" t="s">
        <v>380</v>
      </c>
      <c r="F11" s="340">
        <v>2021</v>
      </c>
      <c r="G11" s="962">
        <v>2026</v>
      </c>
      <c r="H11" s="255"/>
    </row>
    <row r="12" spans="1:16" ht="15.6" customHeight="1">
      <c r="A12" s="255"/>
      <c r="B12" s="960" t="s">
        <v>385</v>
      </c>
      <c r="C12" s="340">
        <v>2049</v>
      </c>
      <c r="D12" s="256" t="s">
        <v>379</v>
      </c>
      <c r="E12" s="256" t="s">
        <v>380</v>
      </c>
      <c r="F12" s="256" t="s">
        <v>381</v>
      </c>
      <c r="G12" s="961" t="s">
        <v>382</v>
      </c>
      <c r="H12" s="255"/>
    </row>
    <row r="13" spans="1:16" ht="15.6" customHeight="1" thickBot="1">
      <c r="A13" s="255"/>
      <c r="B13" s="963" t="s">
        <v>386</v>
      </c>
      <c r="C13" s="964" t="s">
        <v>387</v>
      </c>
      <c r="D13" s="964" t="s">
        <v>379</v>
      </c>
      <c r="E13" s="964" t="s">
        <v>380</v>
      </c>
      <c r="F13" s="965" t="s">
        <v>388</v>
      </c>
      <c r="G13" s="966">
        <v>2026</v>
      </c>
      <c r="H13" s="255"/>
    </row>
    <row r="14" spans="1:16" ht="12.6" customHeight="1">
      <c r="A14" s="255"/>
      <c r="B14" s="1224" t="s">
        <v>389</v>
      </c>
      <c r="C14" s="1224"/>
      <c r="D14" s="1224"/>
      <c r="E14" s="1224"/>
      <c r="F14" s="1224"/>
      <c r="G14" s="1224"/>
      <c r="H14" s="26"/>
    </row>
    <row r="15" spans="1:16" ht="12.6" customHeight="1">
      <c r="A15" s="255"/>
      <c r="B15" s="1224" t="s">
        <v>390</v>
      </c>
      <c r="C15" s="1224"/>
      <c r="D15" s="1224"/>
      <c r="E15" s="1224"/>
      <c r="F15" s="1224"/>
      <c r="G15" s="1224"/>
      <c r="H15" s="1224"/>
    </row>
    <row r="16" spans="1:16" ht="12.6" customHeight="1">
      <c r="A16" s="255"/>
      <c r="B16" s="1224" t="s">
        <v>391</v>
      </c>
      <c r="C16" s="1224"/>
      <c r="D16" s="1224"/>
      <c r="E16" s="1224"/>
      <c r="F16" s="1224"/>
      <c r="G16" s="1224"/>
      <c r="H16" s="255"/>
    </row>
    <row r="17" spans="1:8" ht="12.6" customHeight="1">
      <c r="A17" s="255"/>
      <c r="B17" s="1224" t="s">
        <v>392</v>
      </c>
      <c r="C17" s="1224"/>
      <c r="D17" s="1224"/>
      <c r="E17" s="1224"/>
      <c r="F17" s="1224"/>
      <c r="G17" s="1224"/>
      <c r="H17" s="255"/>
    </row>
    <row r="18" spans="1:8" ht="6" customHeight="1">
      <c r="A18" s="1220"/>
      <c r="B18" s="1220"/>
      <c r="C18" s="255"/>
      <c r="D18" s="255"/>
      <c r="E18" s="255"/>
      <c r="F18" s="255"/>
      <c r="G18" s="255"/>
      <c r="H18" s="255"/>
    </row>
    <row r="19" spans="1:8" ht="15.6" customHeight="1" thickBot="1">
      <c r="A19" s="255"/>
      <c r="B19" s="1218" t="s">
        <v>393</v>
      </c>
      <c r="C19" s="1218"/>
      <c r="D19" s="1218"/>
      <c r="E19" s="1218"/>
      <c r="F19" s="1218"/>
      <c r="G19" s="1218"/>
      <c r="H19" s="255"/>
    </row>
    <row r="20" spans="1:8" ht="15.6" customHeight="1">
      <c r="A20" s="255"/>
      <c r="B20" s="948"/>
      <c r="C20" s="927" t="s">
        <v>206</v>
      </c>
      <c r="D20" s="922" t="s">
        <v>394</v>
      </c>
      <c r="E20" s="233"/>
      <c r="F20" s="233"/>
      <c r="G20" s="233"/>
      <c r="H20" s="233"/>
    </row>
    <row r="21" spans="1:8" ht="15.6" customHeight="1">
      <c r="A21" s="255"/>
      <c r="B21" s="949" t="s">
        <v>395</v>
      </c>
      <c r="C21" s="257" t="s">
        <v>396</v>
      </c>
      <c r="D21" s="950" t="s">
        <v>397</v>
      </c>
      <c r="E21" s="255"/>
      <c r="F21" s="255"/>
      <c r="G21" s="255"/>
      <c r="H21" s="255"/>
    </row>
    <row r="22" spans="1:8" ht="19.95" customHeight="1">
      <c r="A22" s="255"/>
      <c r="B22" s="949" t="s">
        <v>398</v>
      </c>
      <c r="C22" s="257" t="s">
        <v>215</v>
      </c>
      <c r="D22" s="950" t="s">
        <v>397</v>
      </c>
      <c r="E22" s="255"/>
      <c r="F22" s="255"/>
      <c r="G22" s="255"/>
    </row>
    <row r="23" spans="1:8" ht="18.600000000000001" customHeight="1">
      <c r="A23" s="255"/>
      <c r="B23" s="949" t="s">
        <v>399</v>
      </c>
      <c r="C23" s="257" t="s">
        <v>215</v>
      </c>
      <c r="D23" s="950" t="s">
        <v>400</v>
      </c>
      <c r="E23" s="255"/>
      <c r="F23" s="255"/>
      <c r="G23" s="255"/>
    </row>
    <row r="24" spans="1:8" ht="15.6" customHeight="1">
      <c r="A24" s="255"/>
      <c r="B24" s="949" t="s">
        <v>401</v>
      </c>
      <c r="C24" s="257" t="s">
        <v>215</v>
      </c>
      <c r="D24" s="950" t="s">
        <v>400</v>
      </c>
      <c r="E24" s="255"/>
      <c r="F24" s="255"/>
      <c r="G24" s="255"/>
    </row>
    <row r="25" spans="1:8" ht="15.6" customHeight="1">
      <c r="A25" s="255"/>
      <c r="B25" s="949" t="s">
        <v>402</v>
      </c>
      <c r="C25" s="257" t="s">
        <v>215</v>
      </c>
      <c r="D25" s="950" t="s">
        <v>400</v>
      </c>
      <c r="E25" s="255"/>
      <c r="F25" s="255"/>
      <c r="G25" s="255"/>
    </row>
    <row r="26" spans="1:8" ht="15.6" customHeight="1">
      <c r="A26" s="255"/>
      <c r="B26" s="949" t="s">
        <v>403</v>
      </c>
      <c r="C26" s="257" t="s">
        <v>215</v>
      </c>
      <c r="D26" s="950" t="s">
        <v>400</v>
      </c>
      <c r="E26" s="255"/>
      <c r="F26" s="255"/>
      <c r="G26" s="255"/>
    </row>
    <row r="27" spans="1:8" ht="15.6" customHeight="1">
      <c r="A27" s="255"/>
      <c r="B27" s="949" t="s">
        <v>404</v>
      </c>
      <c r="C27" s="257" t="s">
        <v>215</v>
      </c>
      <c r="D27" s="950" t="s">
        <v>400</v>
      </c>
      <c r="E27" s="255"/>
      <c r="F27" s="255"/>
      <c r="G27" s="255"/>
    </row>
    <row r="28" spans="1:8" ht="15.6" customHeight="1">
      <c r="A28" s="255"/>
      <c r="B28" s="949" t="s">
        <v>405</v>
      </c>
      <c r="C28" s="257" t="s">
        <v>215</v>
      </c>
      <c r="D28" s="950" t="s">
        <v>400</v>
      </c>
      <c r="E28" s="255"/>
      <c r="F28" s="255"/>
      <c r="G28" s="255"/>
    </row>
    <row r="29" spans="1:8" ht="15.6" customHeight="1">
      <c r="A29" s="255"/>
      <c r="B29" s="949" t="s">
        <v>406</v>
      </c>
      <c r="C29" s="257" t="s">
        <v>215</v>
      </c>
      <c r="D29" s="950" t="s">
        <v>400</v>
      </c>
      <c r="E29" s="255"/>
      <c r="F29" s="255"/>
      <c r="G29" s="255"/>
    </row>
    <row r="30" spans="1:8" ht="15.6" customHeight="1">
      <c r="A30" s="255"/>
      <c r="B30" s="949" t="s">
        <v>407</v>
      </c>
      <c r="C30" s="257" t="s">
        <v>215</v>
      </c>
      <c r="D30" s="950" t="s">
        <v>400</v>
      </c>
      <c r="E30" s="255"/>
      <c r="F30" s="255"/>
      <c r="G30" s="255"/>
    </row>
    <row r="31" spans="1:8" ht="15.6" customHeight="1">
      <c r="A31" s="255"/>
      <c r="B31" s="949" t="s">
        <v>408</v>
      </c>
      <c r="C31" s="257" t="s">
        <v>215</v>
      </c>
      <c r="D31" s="950" t="s">
        <v>400</v>
      </c>
      <c r="E31" s="255"/>
      <c r="F31" s="255"/>
      <c r="G31" s="255"/>
    </row>
    <row r="32" spans="1:8" ht="15.6" customHeight="1">
      <c r="A32" s="255"/>
      <c r="B32" s="949" t="s">
        <v>409</v>
      </c>
      <c r="C32" s="257" t="s">
        <v>215</v>
      </c>
      <c r="D32" s="950" t="s">
        <v>400</v>
      </c>
      <c r="E32" s="255"/>
      <c r="F32" s="255"/>
      <c r="G32" s="255"/>
    </row>
    <row r="33" spans="1:8" ht="15.6" customHeight="1">
      <c r="A33" s="255"/>
      <c r="B33" s="949" t="s">
        <v>410</v>
      </c>
      <c r="C33" s="257" t="s">
        <v>215</v>
      </c>
      <c r="D33" s="950" t="s">
        <v>400</v>
      </c>
      <c r="E33" s="255"/>
      <c r="F33" s="255"/>
      <c r="G33" s="255"/>
    </row>
    <row r="34" spans="1:8" ht="15.6" customHeight="1">
      <c r="A34" s="255"/>
      <c r="B34" s="949" t="s">
        <v>411</v>
      </c>
      <c r="C34" s="257" t="s">
        <v>215</v>
      </c>
      <c r="D34" s="950" t="s">
        <v>400</v>
      </c>
      <c r="E34" s="255"/>
      <c r="F34" s="255"/>
      <c r="G34" s="255"/>
    </row>
    <row r="35" spans="1:8" ht="15.6" customHeight="1">
      <c r="A35" s="255"/>
      <c r="B35" s="949" t="s">
        <v>412</v>
      </c>
      <c r="C35" s="257" t="s">
        <v>215</v>
      </c>
      <c r="D35" s="950" t="s">
        <v>400</v>
      </c>
      <c r="E35" s="255"/>
      <c r="F35" s="255"/>
      <c r="G35" s="255"/>
    </row>
    <row r="36" spans="1:8" ht="15.6" customHeight="1">
      <c r="A36" s="255"/>
      <c r="B36" s="949" t="s">
        <v>413</v>
      </c>
      <c r="C36" s="257" t="s">
        <v>215</v>
      </c>
      <c r="D36" s="950" t="s">
        <v>400</v>
      </c>
      <c r="E36" s="255"/>
      <c r="F36" s="255"/>
      <c r="G36" s="255"/>
    </row>
    <row r="37" spans="1:8" ht="15.6" customHeight="1">
      <c r="A37" s="255"/>
      <c r="B37" s="951" t="s">
        <v>414</v>
      </c>
      <c r="C37" s="259" t="s">
        <v>215</v>
      </c>
      <c r="D37" s="952" t="s">
        <v>400</v>
      </c>
      <c r="E37" s="255"/>
      <c r="F37" s="255"/>
      <c r="G37" s="255"/>
    </row>
    <row r="38" spans="1:8" ht="15.6" customHeight="1">
      <c r="A38" s="255"/>
      <c r="B38" s="949" t="s">
        <v>415</v>
      </c>
      <c r="C38" s="257" t="s">
        <v>215</v>
      </c>
      <c r="D38" s="950" t="s">
        <v>400</v>
      </c>
      <c r="E38" s="255"/>
      <c r="F38" s="255"/>
      <c r="G38" s="255"/>
    </row>
    <row r="39" spans="1:8" ht="15.6" customHeight="1">
      <c r="A39" s="255"/>
      <c r="B39" s="949" t="s">
        <v>416</v>
      </c>
      <c r="C39" s="257" t="s">
        <v>396</v>
      </c>
      <c r="D39" s="950" t="s">
        <v>400</v>
      </c>
      <c r="E39" s="255"/>
      <c r="F39" s="255"/>
      <c r="G39" s="255"/>
    </row>
    <row r="40" spans="1:8" ht="15.6" customHeight="1">
      <c r="A40" s="255"/>
      <c r="B40" s="949" t="s">
        <v>417</v>
      </c>
      <c r="C40" s="257" t="s">
        <v>396</v>
      </c>
      <c r="D40" s="950" t="s">
        <v>400</v>
      </c>
      <c r="E40" s="258"/>
      <c r="F40" s="255"/>
      <c r="G40" s="255"/>
      <c r="H40" s="255"/>
    </row>
    <row r="41" spans="1:8" ht="15.6" customHeight="1">
      <c r="A41" s="255"/>
      <c r="B41" s="949" t="s">
        <v>418</v>
      </c>
      <c r="C41" s="257" t="s">
        <v>396</v>
      </c>
      <c r="D41" s="950" t="s">
        <v>400</v>
      </c>
      <c r="E41" s="258"/>
      <c r="F41" s="255"/>
      <c r="G41" s="255"/>
      <c r="H41" s="255"/>
    </row>
    <row r="42" spans="1:8" ht="15.6" customHeight="1">
      <c r="A42" s="255"/>
      <c r="B42" s="949" t="s">
        <v>419</v>
      </c>
      <c r="C42" s="257" t="s">
        <v>396</v>
      </c>
      <c r="D42" s="950" t="s">
        <v>400</v>
      </c>
      <c r="E42" s="258"/>
      <c r="F42" s="255"/>
      <c r="G42" s="255"/>
      <c r="H42" s="255"/>
    </row>
    <row r="43" spans="1:8" ht="15.6" customHeight="1">
      <c r="A43" s="255"/>
      <c r="B43" s="953" t="s">
        <v>420</v>
      </c>
      <c r="C43" s="257" t="s">
        <v>396</v>
      </c>
      <c r="D43" s="950" t="s">
        <v>400</v>
      </c>
      <c r="E43" s="258"/>
      <c r="F43" s="255"/>
      <c r="G43" s="255"/>
      <c r="H43" s="255"/>
    </row>
    <row r="44" spans="1:8" ht="15.6" customHeight="1" thickBot="1">
      <c r="A44" s="255"/>
      <c r="B44" s="954" t="s">
        <v>421</v>
      </c>
      <c r="C44" s="955" t="s">
        <v>422</v>
      </c>
      <c r="D44" s="956" t="s">
        <v>400</v>
      </c>
      <c r="E44" s="258"/>
      <c r="F44" s="255"/>
      <c r="G44" s="255"/>
      <c r="H44" s="255"/>
    </row>
    <row r="45" spans="1:8" ht="22.2" customHeight="1">
      <c r="A45" s="255"/>
      <c r="B45" s="1224" t="s">
        <v>423</v>
      </c>
      <c r="C45" s="1224"/>
      <c r="D45" s="1224"/>
      <c r="E45" s="26"/>
      <c r="F45" s="26"/>
      <c r="G45" s="26"/>
      <c r="H45" s="258"/>
    </row>
    <row r="46" spans="1:8" ht="24" customHeight="1">
      <c r="A46" s="255"/>
      <c r="B46" s="1226" t="s">
        <v>424</v>
      </c>
      <c r="C46" s="1226"/>
      <c r="D46" s="1226"/>
      <c r="E46" s="26"/>
      <c r="F46" s="26"/>
      <c r="G46" s="26"/>
      <c r="H46" s="258"/>
    </row>
    <row r="47" spans="1:8" ht="32.4" customHeight="1">
      <c r="A47" s="255"/>
      <c r="B47" s="1224" t="s">
        <v>425</v>
      </c>
      <c r="C47" s="1224"/>
      <c r="D47" s="1224"/>
      <c r="E47" s="26"/>
      <c r="F47" s="26"/>
      <c r="G47" s="26"/>
      <c r="H47" s="255"/>
    </row>
    <row r="54" spans="1:1">
      <c r="A54" s="6"/>
    </row>
    <row r="55" spans="1:1">
      <c r="A55" s="6"/>
    </row>
    <row r="56" spans="1:1">
      <c r="A56"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217" spans="1:1">
      <c r="A217" s="8"/>
    </row>
    <row r="218" spans="1:1">
      <c r="A218" s="8"/>
    </row>
    <row r="219" spans="1:1">
      <c r="A219" s="8"/>
    </row>
    <row r="220" spans="1:1">
      <c r="A220" s="8"/>
    </row>
    <row r="221" spans="1:1">
      <c r="A221" s="8"/>
    </row>
    <row r="222" spans="1:1">
      <c r="A222" s="8"/>
    </row>
  </sheetData>
  <sheetProtection algorithmName="SHA-512" hashValue="GRY/u/kGLcTKs93O001Ni5sa7KLpsAgNngLKWkgZKZNQzdog6Jjymp3dmCKq2cNdgIxuwHzAxH/7vN0as4d4xQ==" saltValue="Z4F5S4ccR3Q+/ZBGePGkhg==" spinCount="100000" sheet="1" objects="1" scenarios="1"/>
  <mergeCells count="13">
    <mergeCell ref="B47:D47"/>
    <mergeCell ref="B2:L2"/>
    <mergeCell ref="B4:G4"/>
    <mergeCell ref="B15:H15"/>
    <mergeCell ref="B14:G14"/>
    <mergeCell ref="B16:G16"/>
    <mergeCell ref="B8:G8"/>
    <mergeCell ref="B17:G17"/>
    <mergeCell ref="A18:B18"/>
    <mergeCell ref="B19:G19"/>
    <mergeCell ref="B6:G6"/>
    <mergeCell ref="B45:D45"/>
    <mergeCell ref="B46:D4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C19D8A4FEFF6499A627B312F26EA7C" ma:contentTypeVersion="13" ma:contentTypeDescription="Create a new document." ma:contentTypeScope="" ma:versionID="9ca4ef7c191771836862959e1f8b139e">
  <xsd:schema xmlns:xsd="http://www.w3.org/2001/XMLSchema" xmlns:xs="http://www.w3.org/2001/XMLSchema" xmlns:p="http://schemas.microsoft.com/office/2006/metadata/properties" xmlns:ns3="a29f0a48-235b-436d-b86e-457b646f8f86" xmlns:ns4="3cc3fd77-aeed-4d28-9e57-1df255d2ff26" targetNamespace="http://schemas.microsoft.com/office/2006/metadata/properties" ma:root="true" ma:fieldsID="1c0512c3afc7329948463537203c6cc6" ns3:_="" ns4:_="">
    <xsd:import namespace="a29f0a48-235b-436d-b86e-457b646f8f86"/>
    <xsd:import namespace="3cc3fd77-aeed-4d28-9e57-1df255d2ff2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f0a48-235b-436d-b86e-457b646f8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c3fd77-aeed-4d28-9e57-1df255d2ff2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4FEB8-2BC8-4F11-B56F-1BC80180182D}">
  <ds:schemaRefs>
    <ds:schemaRef ds:uri="http://purl.org/dc/dcmitype/"/>
    <ds:schemaRef ds:uri="http://schemas.microsoft.com/office/2006/metadata/properties"/>
    <ds:schemaRef ds:uri="http://schemas.openxmlformats.org/package/2006/metadata/core-properties"/>
    <ds:schemaRef ds:uri="http://purl.org/dc/elements/1.1/"/>
    <ds:schemaRef ds:uri="a29f0a48-235b-436d-b86e-457b646f8f86"/>
    <ds:schemaRef ds:uri="http://purl.org/dc/terms/"/>
    <ds:schemaRef ds:uri="http://schemas.microsoft.com/office/2006/documentManagement/types"/>
    <ds:schemaRef ds:uri="http://schemas.microsoft.com/office/infopath/2007/PartnerControls"/>
    <ds:schemaRef ds:uri="3cc3fd77-aeed-4d28-9e57-1df255d2ff26"/>
    <ds:schemaRef ds:uri="http://www.w3.org/XML/1998/namespace"/>
  </ds:schemaRefs>
</ds:datastoreItem>
</file>

<file path=customXml/itemProps2.xml><?xml version="1.0" encoding="utf-8"?>
<ds:datastoreItem xmlns:ds="http://schemas.openxmlformats.org/officeDocument/2006/customXml" ds:itemID="{1EC89292-B1FA-4207-9904-AD36449F1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f0a48-235b-436d-b86e-457b646f8f86"/>
    <ds:schemaRef ds:uri="3cc3fd77-aeed-4d28-9e57-1df255d2ff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64AB35-CD00-4658-8C38-83FDE26BD1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Home Page</vt:lpstr>
      <vt:lpstr>Contents</vt:lpstr>
      <vt:lpstr>Policies &amp; Commitments</vt:lpstr>
      <vt:lpstr>Environment</vt:lpstr>
      <vt:lpstr>Air Emissions</vt:lpstr>
      <vt:lpstr>Biodiversity</vt:lpstr>
      <vt:lpstr>Circularity &amp; Waste</vt:lpstr>
      <vt:lpstr>Climate Change</vt:lpstr>
      <vt:lpstr>Mine Closure</vt:lpstr>
      <vt:lpstr>Tailings</vt:lpstr>
      <vt:lpstr>Water Stewardship</vt:lpstr>
      <vt:lpstr>Social</vt:lpstr>
      <vt:lpstr>Health &amp; Safety</vt:lpstr>
      <vt:lpstr>Workforce Demographics</vt:lpstr>
      <vt:lpstr>Talent Management </vt:lpstr>
      <vt:lpstr>Communities</vt:lpstr>
      <vt:lpstr>Indigenous Peoples</vt:lpstr>
      <vt:lpstr>Value Sharing</vt:lpstr>
      <vt:lpstr>Economic Performance</vt:lpstr>
      <vt:lpstr>Tax</vt:lpstr>
      <vt:lpstr>Tax Entities</vt:lpstr>
      <vt:lpstr>Prior Data on Coal Operations</vt:lpstr>
      <vt:lpstr>Environment - Coal Operations</vt:lpstr>
      <vt:lpstr>Social - Coal Operations</vt:lpstr>
    </vt:vector>
  </TitlesOfParts>
  <Manager/>
  <Company>Teck Resources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Paterson  VANM</dc:creator>
  <cp:keywords/>
  <dc:description/>
  <cp:lastModifiedBy>Allie Price</cp:lastModifiedBy>
  <cp:revision/>
  <dcterms:created xsi:type="dcterms:W3CDTF">2017-03-14T22:15:21Z</dcterms:created>
  <dcterms:modified xsi:type="dcterms:W3CDTF">2025-03-13T18:48:23Z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0x010100EDC19D8A4FEFF6499A627B312F26EA7C</vt:lpwstr>
  </property>
  <property fmtid="{D5CDD505-2E9C-101B-9397-08002B2CF9AE}" pid="3" name="CWRMItemRecordClassification">
    <vt:lpwstr>130</vt:lpwstr>
  </property>
  <property fmtid="{D5CDD505-2E9C-101B-9397-08002B2CF9AE}" pid="4" name="_dlc_DocIdItemGuid">
    <vt:lpwstr>9ffdb8f9-d5aa-43a4-839d-3a1c89ca6d76</vt:lpwstr>
  </property>
  <property fmtid="{D5CDD505-2E9C-101B-9397-08002B2CF9AE}" pid="5" name="TeckActivity">
    <vt:lpwstr>81</vt:lpwstr>
  </property>
  <property fmtid="{D5CDD505-2E9C-101B-9397-08002B2CF9AE}" pid="6" name="TeckOrgUnitOwning">
    <vt:lpwstr>8</vt:lpwstr>
  </property>
  <property fmtid="{D5CDD505-2E9C-101B-9397-08002B2CF9AE}" pid="7" name="TeckCorpAffrsLanguage">
    <vt:lpwstr/>
  </property>
  <property fmtid="{D5CDD505-2E9C-101B-9397-08002B2CF9AE}" pid="8" name="TeckContentPeriod">
    <vt:lpwstr/>
  </property>
  <property fmtid="{D5CDD505-2E9C-101B-9397-08002B2CF9AE}" pid="9" name="TaxKeyword">
    <vt:lpwstr/>
  </property>
  <property fmtid="{D5CDD505-2E9C-101B-9397-08002B2CF9AE}" pid="10" name="TeckCorpAffrsLocation">
    <vt:lpwstr/>
  </property>
  <property fmtid="{D5CDD505-2E9C-101B-9397-08002B2CF9AE}" pid="11" name="TeckCorpAffrsEvent">
    <vt:lpwstr/>
  </property>
  <property fmtid="{D5CDD505-2E9C-101B-9397-08002B2CF9AE}" pid="12" name="TeckCorpAffrsDocType">
    <vt:lpwstr/>
  </property>
  <property fmtid="{D5CDD505-2E9C-101B-9397-08002B2CF9AE}" pid="13" name="TeckCorpAffrsVendor">
    <vt:lpwstr/>
  </property>
</Properties>
</file>